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 codeName="EstaPastaDeTrabalho" defaultThemeVersion="124226"/>
  <xr:revisionPtr revIDLastSave="0" documentId="13_ncr:1_{21ACF6C1-EE19-4504-8D0C-631E2D8E3853}" xr6:coauthVersionLast="47" xr6:coauthVersionMax="47" xr10:uidLastSave="{00000000-0000-0000-0000-000000000000}"/>
  <bookViews>
    <workbookView xWindow="-120" yWindow="-120" windowWidth="20730" windowHeight="11160" tabRatio="862" xr2:uid="{00000000-000D-0000-FFFF-FFFF00000000}"/>
  </bookViews>
  <sheets>
    <sheet name="ORÇAMENTO" sheetId="70" r:id="rId1"/>
    <sheet name="CRONOGRAMA" sheetId="62" r:id="rId2"/>
    <sheet name="COMP_BDI" sheetId="61" r:id="rId3"/>
    <sheet name="cotas dos espelhos das escadas" sheetId="58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123Graph_A" hidden="1">#REF!</definedName>
    <definedName name="__123Graph_B" hidden="1">#REF!</definedName>
    <definedName name="__123Graph_C" hidden="1">#REF!</definedName>
    <definedName name="__123Graph_D" hidden="1">'[1]Etapa Única'!$C$125:$C$134</definedName>
    <definedName name="__123Graph_E" hidden="1">'[1]Etapa Única'!$E$125:$E$134</definedName>
    <definedName name="__123Graph_X" hidden="1">#REF!</definedName>
    <definedName name="_Fill" hidden="1">#REF!</definedName>
    <definedName name="_xlnm._FilterDatabase" localSheetId="0" hidden="1">ORÇAMENTO!$A$11:$I$71</definedName>
    <definedName name="_Key1" hidden="1">#REF!</definedName>
    <definedName name="_Key2" hidden="1">#REF!</definedName>
    <definedName name="_MM" hidden="1">#REF!</definedName>
    <definedName name="_Order1" hidden="1">255</definedName>
    <definedName name="_Order2" hidden="1">255</definedName>
    <definedName name="_Sort" hidden="1">#REF!</definedName>
    <definedName name="ACRE" hidden="1">#REF!</definedName>
    <definedName name="ademir" hidden="1">{#N/A,#N/A,FALSE,"Cronograma";#N/A,#N/A,FALSE,"Cronogr. 2"}</definedName>
    <definedName name="_xlnm.Print_Area" localSheetId="2">COMP_BDI!$A$2:$C$44</definedName>
    <definedName name="_xlnm.Print_Area" localSheetId="1">CRONOGRAMA!$A$1:$F$34</definedName>
    <definedName name="_xlnm.Print_Area" localSheetId="0">ORÇAMENTO!$A$1:$I$70</definedName>
    <definedName name="AreaTeste" localSheetId="2">#REF!</definedName>
    <definedName name="AreaTeste" localSheetId="1">#REF!</definedName>
    <definedName name="AreaTeste" localSheetId="0">#REF!</definedName>
    <definedName name="AreaTeste">#REF!</definedName>
    <definedName name="AreaTeste2" localSheetId="2">#REF!</definedName>
    <definedName name="AreaTeste2" localSheetId="1">#REF!</definedName>
    <definedName name="AreaTeste2" localSheetId="0">#REF!</definedName>
    <definedName name="AreaTeste2">#REF!</definedName>
    <definedName name="_xlnm.Database">TEXT([2]Dados!$G$29,"mm-aaaa")</definedName>
    <definedName name="bosta" hidden="1">{#N/A,#N/A,FALSE,"Cronograma";#N/A,#N/A,FALSE,"Cronogr. 2"}</definedName>
    <definedName name="CA´L" hidden="1">{#N/A,#N/A,FALSE,"Cronograma";#N/A,#N/A,FALSE,"Cronogr. 2"}</definedName>
    <definedName name="CélulaInicioPlanilha" localSheetId="2">#REF!</definedName>
    <definedName name="CélulaInicioPlanilha" localSheetId="1">#REF!</definedName>
    <definedName name="CélulaInicioPlanilha" localSheetId="0">#REF!</definedName>
    <definedName name="CélulaInicioPlanilha">#REF!</definedName>
    <definedName name="CélulaResumo" localSheetId="2">#REF!</definedName>
    <definedName name="CélulaResumo" localSheetId="1">#REF!</definedName>
    <definedName name="CélulaResumo" localSheetId="0">#REF!</definedName>
    <definedName name="CélulaResumo">#REF!</definedName>
    <definedName name="concorrentes" hidden="1">{#N/A,#N/A,FALSE,"Cronograma";#N/A,#N/A,FALSE,"Cronogr. 2"}</definedName>
    <definedName name="EMPRESAS">OFFSET([3]COTAÇÕES!$C$26,1,0):OFFSET([3]COTAÇÕES!$I$42,-1,0)</definedName>
    <definedName name="F" hidden="1">#REF!</definedName>
    <definedName name="fdfd" localSheetId="2">#REF!</definedName>
    <definedName name="fdfd">#REF!</definedName>
    <definedName name="g" hidden="1">#REF!</definedName>
    <definedName name="h" hidden="1">#REF!</definedName>
    <definedName name="I" hidden="1">[4]Poço!#REF!</definedName>
    <definedName name="INDICES">OFFSET([3]COTAÇÕES!$C$21,1,0):OFFSET([3]COTAÇÕES!$J$25,-1,0)</definedName>
    <definedName name="jfhdskjg" localSheetId="2">#REF!</definedName>
    <definedName name="jfhdskjg">#REF!</definedName>
    <definedName name="orçamento" localSheetId="2">#REF!</definedName>
    <definedName name="orçamento">#REF!</definedName>
    <definedName name="Popular" hidden="1">{#N/A,#N/A,FALSE,"Cronograma";#N/A,#N/A,FALSE,"Cronogr. 2"}</definedName>
    <definedName name="Referencia.Descricao">IF(ISNUMBER([5]PO!linhaSINAPIxls),INDEX(INDIRECT("'[Referência "&amp;_xlnm.Database&amp;".xls]Banco'!$b:$g"),[5]PO!linhaSINAPIxls,3),"")</definedName>
    <definedName name="Referencia.Unidade">IF(ISNUMBER([5]PO!linhaSINAPIxls),INDEX(INDIRECT("'[Referência "&amp;_xlnm.Database&amp;".xls]Banco'!$b:$g"),[5]PO!linhaSINAPIxls,4),"")</definedName>
    <definedName name="rio" hidden="1">{#N/A,#N/A,FALSE,"Cronograma";#N/A,#N/A,FALSE,"Cronogr. 2"}</definedName>
    <definedName name="SENHAGT" hidden="1">"PM2CAIXA"</definedName>
    <definedName name="SINAPI_AC" hidden="1">#REF!</definedName>
    <definedName name="ss" hidden="1">{#N/A,#N/A,FALSE,"Cronograma";#N/A,#N/A,FALSE,"Cronogr. 2"}</definedName>
    <definedName name="TABELA" localSheetId="2">'[6]PLANILHA FONTE'!$B$1:$G$290</definedName>
    <definedName name="TABELA" localSheetId="1">'[7]PLANILHA FONTE'!$B$1:$G$290</definedName>
    <definedName name="TABELA">'[6]PLANILHA FONTE'!$B$1:$G$290</definedName>
    <definedName name="TipoOrçamento">"BASE"</definedName>
    <definedName name="_xlnm.Print_Titles" localSheetId="1">CRONOGRAMA!$1:$9</definedName>
    <definedName name="_xlnm.Print_Titles" localSheetId="0">ORÇAMENTO!$1:$11</definedName>
    <definedName name="wrn.Cronograma." hidden="1">{#N/A,#N/A,FALSE,"Cronograma";#N/A,#N/A,FALSE,"Cronogr. 2"}</definedName>
    <definedName name="wrn.GERAL." hidden="1">{#N/A,#N/A,FALSE,"ET-CAPA";#N/A,#N/A,FALSE,"ET-PAG1";#N/A,#N/A,FALSE,"ET-PAG2";#N/A,#N/A,FALSE,"ET-PAG3";#N/A,#N/A,FALSE,"ET-PAG4";#N/A,#N/A,FALSE,"ET-PAG5"}</definedName>
    <definedName name="wrn.PENDENCIAS.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</definedNames>
  <calcPr calcId="191029"/>
</workbook>
</file>

<file path=xl/calcChain.xml><?xml version="1.0" encoding="utf-8"?>
<calcChain xmlns="http://schemas.openxmlformats.org/spreadsheetml/2006/main">
  <c r="C22" i="62" l="1"/>
  <c r="C19" i="62"/>
  <c r="F19" i="62" s="1"/>
  <c r="C16" i="62"/>
  <c r="D16" i="62" s="1"/>
  <c r="H16" i="62" s="1"/>
  <c r="C13" i="62"/>
  <c r="C10" i="62"/>
  <c r="C25" i="62" s="1"/>
  <c r="I69" i="70"/>
  <c r="I68" i="70"/>
  <c r="I67" i="70"/>
  <c r="I66" i="70"/>
  <c r="I64" i="70"/>
  <c r="I63" i="70"/>
  <c r="I62" i="70"/>
  <c r="I61" i="70"/>
  <c r="I60" i="70"/>
  <c r="I59" i="70"/>
  <c r="I58" i="70"/>
  <c r="I57" i="70"/>
  <c r="I56" i="70"/>
  <c r="I55" i="70"/>
  <c r="I54" i="70"/>
  <c r="I53" i="70"/>
  <c r="I52" i="70"/>
  <c r="I51" i="70"/>
  <c r="I50" i="70"/>
  <c r="I49" i="70"/>
  <c r="I48" i="70"/>
  <c r="I47" i="70"/>
  <c r="I46" i="70"/>
  <c r="I45" i="70"/>
  <c r="I44" i="70"/>
  <c r="I40" i="70"/>
  <c r="I39" i="70"/>
  <c r="I38" i="70"/>
  <c r="I37" i="70"/>
  <c r="I32" i="70"/>
  <c r="I31" i="70"/>
  <c r="I30" i="70"/>
  <c r="I29" i="70"/>
  <c r="I26" i="70"/>
  <c r="I25" i="70"/>
  <c r="I24" i="70"/>
  <c r="I19" i="70"/>
  <c r="I18" i="70"/>
  <c r="I16" i="70"/>
  <c r="I15" i="70"/>
  <c r="I14" i="70"/>
  <c r="I13" i="70"/>
  <c r="I12" i="70" l="1"/>
  <c r="I65" i="70"/>
  <c r="I27" i="70"/>
  <c r="I28" i="70"/>
  <c r="I21" i="70"/>
  <c r="I20" i="70"/>
  <c r="I22" i="70"/>
  <c r="I36" i="70"/>
  <c r="I34" i="70"/>
  <c r="B22" i="62"/>
  <c r="B19" i="62"/>
  <c r="B16" i="62"/>
  <c r="B13" i="62"/>
  <c r="B10" i="62"/>
  <c r="I23" i="70" l="1"/>
  <c r="I17" i="70"/>
  <c r="I41" i="70"/>
  <c r="I35" i="70"/>
  <c r="I42" i="70" l="1"/>
  <c r="I43" i="70"/>
  <c r="I33" i="70" l="1"/>
  <c r="I70" i="70" s="1"/>
  <c r="I71" i="70" s="1"/>
  <c r="H71" i="70" s="1"/>
  <c r="A5" i="62" l="1"/>
  <c r="A4" i="62"/>
  <c r="A3" i="62"/>
  <c r="A10" i="62"/>
  <c r="F13" i="62" l="1"/>
  <c r="E13" i="62"/>
  <c r="L25" i="62" l="1"/>
  <c r="A8" i="61" l="1"/>
  <c r="A7" i="61"/>
  <c r="A6" i="61"/>
  <c r="H34" i="62"/>
  <c r="I37" i="62" s="1"/>
  <c r="C24" i="61"/>
  <c r="C28" i="61" s="1"/>
  <c r="D21" i="61"/>
  <c r="D10" i="62" l="1"/>
  <c r="H10" i="62" l="1"/>
  <c r="J18" i="58"/>
  <c r="F8" i="58" l="1"/>
  <c r="F9" i="58" s="1"/>
  <c r="F10" i="58" s="1"/>
  <c r="F11" i="58" s="1"/>
  <c r="F12" i="58" s="1"/>
  <c r="F13" i="58" s="1"/>
  <c r="F14" i="58" s="1"/>
  <c r="F15" i="58" s="1"/>
  <c r="F16" i="58" s="1"/>
  <c r="D13" i="62" l="1"/>
  <c r="H13" i="62" l="1"/>
  <c r="E16" i="62" l="1"/>
  <c r="F22" i="62" l="1"/>
  <c r="J14" i="62" l="1"/>
  <c r="D19" i="62"/>
  <c r="D28" i="62" s="1"/>
  <c r="E19" i="62"/>
  <c r="E28" i="62" s="1"/>
  <c r="F28" i="62"/>
  <c r="H22" i="62"/>
  <c r="D37" i="62" l="1"/>
  <c r="D34" i="62"/>
  <c r="D31" i="62"/>
  <c r="E31" i="62" s="1"/>
  <c r="H19" i="62"/>
  <c r="E37" i="62"/>
  <c r="C17" i="62" l="1"/>
  <c r="F37" i="62"/>
  <c r="F31" i="62"/>
  <c r="C37" i="62" l="1"/>
  <c r="C26" i="62"/>
  <c r="C11" i="62"/>
  <c r="F32" i="62"/>
  <c r="F29" i="62"/>
  <c r="E32" i="62"/>
  <c r="E29" i="62"/>
  <c r="C23" i="62"/>
  <c r="D32" i="62"/>
  <c r="C20" i="62"/>
  <c r="D29" i="62"/>
  <c r="C14" i="62"/>
  <c r="I34" i="62" l="1"/>
  <c r="L26" i="62"/>
</calcChain>
</file>

<file path=xl/sharedStrings.xml><?xml version="1.0" encoding="utf-8"?>
<sst xmlns="http://schemas.openxmlformats.org/spreadsheetml/2006/main" count="420" uniqueCount="314">
  <si>
    <t>PROJETO</t>
  </si>
  <si>
    <t>ITEM</t>
  </si>
  <si>
    <t>UN.</t>
  </si>
  <si>
    <t>SERVIÇOS PRELIMINARES</t>
  </si>
  <si>
    <t>CÓDIGO</t>
  </si>
  <si>
    <t>BDI</t>
  </si>
  <si>
    <t>MEMÓRIA DE CÁLCULO EXPLICATIVO</t>
  </si>
  <si>
    <t>REFERÊNCIA</t>
  </si>
  <si>
    <t>SINAPI</t>
  </si>
  <si>
    <t>QUANT.</t>
  </si>
  <si>
    <t>DESCRIÇÃO DOS SERVIÇOS</t>
  </si>
  <si>
    <t>PLANILHA ORÇAMENTÁRIA</t>
  </si>
  <si>
    <t>CUSTO
 TOTAL</t>
  </si>
  <si>
    <t>VALOR S/BDI</t>
  </si>
  <si>
    <t>VALOR C/BDI</t>
  </si>
  <si>
    <t>ORÇAMENTO DESONERADO</t>
  </si>
  <si>
    <t>M2</t>
  </si>
  <si>
    <t>M</t>
  </si>
  <si>
    <t>UN</t>
  </si>
  <si>
    <t>TOTAL GLOBAL</t>
  </si>
  <si>
    <t>SINAPI-I</t>
  </si>
  <si>
    <t>ELETRODUTO RÍGIDO ROSCÁVEL, PVC, DN 1" - FORNECIMENTO E INSTALAÇÃO, INCLUSIVE ESCAVAÇÃO MANUAL E REATERRO COMPACTADO DAS VALAS, SEÇÃO MÉDIA DE 20X40CM (LXH)</t>
  </si>
  <si>
    <t>*OBS.: Conforme Livro Metodologias e Conceitos do SINAPI (p.32 e 33), o orçamentista pode optar por utilizar as COMPOSIÇÕES REPRESENTATIVAS para grupos de serviços com suficiente aderência, visando simplificar a tarefa de quantificação do orçamento</t>
  </si>
  <si>
    <t>004</t>
  </si>
  <si>
    <t>ok</t>
  </si>
  <si>
    <t>INSUMO PÁG. 1377</t>
  </si>
  <si>
    <t>cotas dos espelhos dos degraus das escadas</t>
  </si>
  <si>
    <t>escada do nível 319 ao nível 321</t>
  </si>
  <si>
    <t>degrau</t>
  </si>
  <si>
    <t>cota</t>
  </si>
  <si>
    <t>patamar do nível 321</t>
  </si>
  <si>
    <t>Escada do nível 321 ao 322</t>
  </si>
  <si>
    <t>COMPOSIÇÃO</t>
  </si>
  <si>
    <t>91930</t>
  </si>
  <si>
    <t>CABO DE COBRE FLEXÍVEL ISOLADO, 6 MM², ANTI-CHAMA 450/750 V, PARA CIRCUITOS TERMINAIS - FORNECIMENTO E INSTALAÇÃO. AF_12/2015</t>
  </si>
  <si>
    <t>TIPO</t>
  </si>
  <si>
    <t>PRAÇAS</t>
  </si>
  <si>
    <t>MAT/TERC.</t>
  </si>
  <si>
    <t>DESON</t>
  </si>
  <si>
    <t>Ñ DESON</t>
  </si>
  <si>
    <t xml:space="preserve">UN    </t>
  </si>
  <si>
    <t>001</t>
  </si>
  <si>
    <t>005</t>
  </si>
  <si>
    <t>006</t>
  </si>
  <si>
    <t>007</t>
  </si>
  <si>
    <t>008</t>
  </si>
  <si>
    <t>1.1</t>
  </si>
  <si>
    <t>1.2</t>
  </si>
  <si>
    <t>1.0</t>
  </si>
  <si>
    <t>ÁREA DE VIVÊNCIA - QUIOSQUE</t>
  </si>
  <si>
    <t>ESCAVAÇÃO MANUAL DE VALA COM PROFUNDIDADE MENOR OU IGUAL A 1,30 M. AF_03/2016</t>
  </si>
  <si>
    <t>3.1</t>
  </si>
  <si>
    <t>96620</t>
  </si>
  <si>
    <t>LASTRO DE CONCRETO MAGRO, APLICADO EM PISOS OU RADIERS. AF_08/2017</t>
  </si>
  <si>
    <t>93184</t>
  </si>
  <si>
    <t>VERGA PRÉ-MOLDADA PARA PORTAS COM ATÉ 1,5 M DE VÃO. AF_03/2016</t>
  </si>
  <si>
    <t>87620</t>
  </si>
  <si>
    <t>94204</t>
  </si>
  <si>
    <t>TELHAMENTO COM TELHA CERÂMICA CAPA-CANAL, TIPO COLONIAL, COM MAIS DE 2 ÁGUAS, INCLUSO TRANSPORTE VERTICAL. AF_06/2016</t>
  </si>
  <si>
    <t>92542</t>
  </si>
  <si>
    <t>TRAMA DE MADEIRA COMPOSTA POR RIPAS, CAIBROS E TERÇAS PARA TELHADOS DE MAIS QUE 2 ÁGUAS PARA TELHA CERÂMICA CAPA-CANAL, INCLUSO TRANSPORTE VERTICAL. AF_12/2015</t>
  </si>
  <si>
    <t>97589</t>
  </si>
  <si>
    <t>93655</t>
  </si>
  <si>
    <t>DISJUNTOR MONOPOLAR TIPO DIN, CORRENTE NOMINAL DE 20A - FORNECIMENTO E INSTALAÇÃO. AF_04/2016</t>
  </si>
  <si>
    <t>89957</t>
  </si>
  <si>
    <t>PONTO DE CONSUMO TERMINAL DE ÁGUA FRIA (SUBRAMAL) COM TUBULAÇÃO DE PVC, DN 25 MM, INSTALADO EM RAMAL DE ÁGUA, INCLUSOS RASGO E CHUMBAMENTO EM ALVENARIA. AF_12/2014</t>
  </si>
  <si>
    <t>94496</t>
  </si>
  <si>
    <t xml:space="preserve">DESCRIÇÃO </t>
  </si>
  <si>
    <t>SIGLA</t>
  </si>
  <si>
    <t>VALOR (*)</t>
  </si>
  <si>
    <t>FAIXA REFERENCIAL - Ref. Acórdão 2622/2013</t>
  </si>
  <si>
    <t xml:space="preserve">Taxa de rateio da Administração Central </t>
  </si>
  <si>
    <t>AC</t>
  </si>
  <si>
    <t>med</t>
  </si>
  <si>
    <r>
      <t xml:space="preserve">De </t>
    </r>
    <r>
      <rPr>
        <b/>
        <sz val="10"/>
        <color theme="1"/>
        <rFont val="Arial"/>
        <family val="2"/>
      </rPr>
      <t>3,00%</t>
    </r>
    <r>
      <rPr>
        <sz val="10"/>
        <color theme="1"/>
        <rFont val="Arial"/>
        <family val="2"/>
      </rPr>
      <t xml:space="preserve"> até </t>
    </r>
    <r>
      <rPr>
        <b/>
        <sz val="10"/>
        <color theme="1"/>
        <rFont val="Arial"/>
        <family val="2"/>
      </rPr>
      <t>5,50%</t>
    </r>
    <r>
      <rPr>
        <sz val="10"/>
        <color theme="1"/>
        <rFont val="Arial"/>
        <family val="2"/>
      </rPr>
      <t xml:space="preserve">; médio = </t>
    </r>
    <r>
      <rPr>
        <b/>
        <sz val="10"/>
        <color theme="1"/>
        <rFont val="Arial"/>
        <family val="2"/>
      </rPr>
      <t>4,00%</t>
    </r>
  </si>
  <si>
    <t xml:space="preserve">Taxa de Despesas Financeiras </t>
  </si>
  <si>
    <t>DF</t>
  </si>
  <si>
    <r>
      <t xml:space="preserve">De </t>
    </r>
    <r>
      <rPr>
        <b/>
        <sz val="10"/>
        <color theme="1"/>
        <rFont val="Arial"/>
        <family val="2"/>
      </rPr>
      <t>0,59%</t>
    </r>
    <r>
      <rPr>
        <sz val="10"/>
        <color theme="1"/>
        <rFont val="Arial"/>
        <family val="2"/>
      </rPr>
      <t xml:space="preserve"> até </t>
    </r>
    <r>
      <rPr>
        <b/>
        <sz val="10"/>
        <color theme="1"/>
        <rFont val="Arial"/>
        <family val="2"/>
      </rPr>
      <t>1,39%</t>
    </r>
    <r>
      <rPr>
        <sz val="10"/>
        <color theme="1"/>
        <rFont val="Arial"/>
        <family val="2"/>
      </rPr>
      <t xml:space="preserve">; médio = </t>
    </r>
    <r>
      <rPr>
        <b/>
        <sz val="10"/>
        <color theme="1"/>
        <rFont val="Arial"/>
        <family val="2"/>
      </rPr>
      <t>1,23%</t>
    </r>
  </si>
  <si>
    <t>Taxa de Risco</t>
  </si>
  <si>
    <t>R</t>
  </si>
  <si>
    <r>
      <t xml:space="preserve">De </t>
    </r>
    <r>
      <rPr>
        <b/>
        <sz val="10"/>
        <color theme="1"/>
        <rFont val="Arial"/>
        <family val="2"/>
      </rPr>
      <t>0,97%</t>
    </r>
    <r>
      <rPr>
        <sz val="10"/>
        <color theme="1"/>
        <rFont val="Arial"/>
        <family val="2"/>
      </rPr>
      <t xml:space="preserve"> até </t>
    </r>
    <r>
      <rPr>
        <b/>
        <sz val="10"/>
        <color theme="1"/>
        <rFont val="Arial"/>
        <family val="2"/>
      </rPr>
      <t>1,27%</t>
    </r>
    <r>
      <rPr>
        <sz val="10"/>
        <color theme="1"/>
        <rFont val="Arial"/>
        <family val="2"/>
      </rPr>
      <t xml:space="preserve">; médio = </t>
    </r>
    <r>
      <rPr>
        <b/>
        <sz val="10"/>
        <color theme="1"/>
        <rFont val="Arial"/>
        <family val="2"/>
      </rPr>
      <t>1,27%</t>
    </r>
  </si>
  <si>
    <t>Taxa de Seguro e Taxa de Garantia</t>
  </si>
  <si>
    <t>S + G</t>
  </si>
  <si>
    <t>*med=min</t>
  </si>
  <si>
    <r>
      <t xml:space="preserve">De </t>
    </r>
    <r>
      <rPr>
        <b/>
        <sz val="10"/>
        <color theme="1"/>
        <rFont val="Arial"/>
        <family val="2"/>
      </rPr>
      <t>0,80%</t>
    </r>
    <r>
      <rPr>
        <sz val="10"/>
        <color theme="1"/>
        <rFont val="Arial"/>
        <family val="2"/>
      </rPr>
      <t xml:space="preserve"> até </t>
    </r>
    <r>
      <rPr>
        <b/>
        <sz val="10"/>
        <color theme="1"/>
        <rFont val="Arial"/>
        <family val="2"/>
      </rPr>
      <t>1,00%</t>
    </r>
    <r>
      <rPr>
        <sz val="10"/>
        <color theme="1"/>
        <rFont val="Arial"/>
        <family val="2"/>
      </rPr>
      <t xml:space="preserve">; médio = </t>
    </r>
    <r>
      <rPr>
        <b/>
        <sz val="10"/>
        <color theme="1"/>
        <rFont val="Arial"/>
        <family val="2"/>
      </rPr>
      <t>0,80%</t>
    </r>
  </si>
  <si>
    <t>COFINS</t>
  </si>
  <si>
    <t>ISS (**)</t>
  </si>
  <si>
    <t>ISS</t>
  </si>
  <si>
    <t>PIS</t>
  </si>
  <si>
    <t>CONTRIBUIÇÃO PREVIDENCIÁRIA SOBRE RECEITA BRUTA (***)</t>
  </si>
  <si>
    <t>CPRB</t>
  </si>
  <si>
    <t>*</t>
  </si>
  <si>
    <t xml:space="preserve">Taxa de Tributos (Soma dos itens COFINS, ISS, PIS e CPRB) </t>
  </si>
  <si>
    <t>I</t>
  </si>
  <si>
    <t>Taxa de Lucro</t>
  </si>
  <si>
    <t>L</t>
  </si>
  <si>
    <t>min-med</t>
  </si>
  <si>
    <r>
      <t xml:space="preserve">De </t>
    </r>
    <r>
      <rPr>
        <b/>
        <sz val="10"/>
        <color theme="1"/>
        <rFont val="Arial"/>
        <family val="2"/>
      </rPr>
      <t>6,16%</t>
    </r>
    <r>
      <rPr>
        <sz val="10"/>
        <color theme="1"/>
        <rFont val="Arial"/>
        <family val="2"/>
      </rPr>
      <t xml:space="preserve"> até </t>
    </r>
    <r>
      <rPr>
        <b/>
        <sz val="10"/>
        <color theme="1"/>
        <rFont val="Arial"/>
        <family val="2"/>
      </rPr>
      <t>8,96%</t>
    </r>
    <r>
      <rPr>
        <sz val="10"/>
        <color theme="1"/>
        <rFont val="Arial"/>
        <family val="2"/>
      </rPr>
      <t xml:space="preserve">; médio = </t>
    </r>
    <r>
      <rPr>
        <b/>
        <sz val="10"/>
        <color theme="1"/>
        <rFont val="Arial"/>
        <family val="2"/>
      </rPr>
      <t>7,40%</t>
    </r>
  </si>
  <si>
    <t>BDI Resultante</t>
  </si>
  <si>
    <t>(BDI padrão Edificações sem CPRB considerando M.O. de 40%)</t>
  </si>
  <si>
    <r>
      <t xml:space="preserve">De </t>
    </r>
    <r>
      <rPr>
        <b/>
        <sz val="10"/>
        <color theme="1"/>
        <rFont val="Arial"/>
        <family val="2"/>
      </rPr>
      <t>20,34%</t>
    </r>
    <r>
      <rPr>
        <sz val="10"/>
        <color theme="1"/>
        <rFont val="Arial"/>
        <family val="2"/>
      </rPr>
      <t xml:space="preserve"> até </t>
    </r>
    <r>
      <rPr>
        <b/>
        <sz val="10"/>
        <color theme="1"/>
        <rFont val="Arial"/>
        <family val="2"/>
      </rPr>
      <t>25,00%</t>
    </r>
    <r>
      <rPr>
        <sz val="10"/>
        <color theme="1"/>
        <rFont val="Arial"/>
        <family val="2"/>
      </rPr>
      <t xml:space="preserve">; médio = </t>
    </r>
    <r>
      <rPr>
        <b/>
        <sz val="10"/>
        <color theme="1"/>
        <rFont val="Arial"/>
        <family val="2"/>
      </rPr>
      <t>22,12%</t>
    </r>
  </si>
  <si>
    <t>Fórmula do BDI conforme Acórdão TCU 2622/2013-P:</t>
  </si>
  <si>
    <t xml:space="preserve">Obs.: </t>
  </si>
  <si>
    <t>(*) Todas as taxas adotadas estão na faixa admissível do Acórdão 2622/2013-P do TCU.</t>
  </si>
  <si>
    <r>
      <t xml:space="preserve">(***) Conforme determina a Lei nº 13.161, de 31 de agosto de 2015, que altera a Lei nº 12.546, de 14 de dezembro 2011, para obras de infraestrutura e do setor de construção, foi regulamentada a substituição da contribuição previdenciária patronal de 20% sobre a folha de pagamentos por uma contribuição de 4,50% sobre a receita bruta, sendo facultativa a opção pela contribuição substitutiva. Nesta composição de BDI foi considerada a opção pela contribuição substitutiva, sendo portanto necessário utilizar tabelas de custos </t>
    </r>
    <r>
      <rPr>
        <u/>
        <sz val="11"/>
        <color rgb="FFFF0000"/>
        <rFont val="Arial"/>
        <family val="2"/>
      </rPr>
      <t>desoneradas</t>
    </r>
    <r>
      <rPr>
        <sz val="11"/>
        <color rgb="FFFF0000"/>
        <rFont val="Arial"/>
        <family val="2"/>
      </rPr>
      <t xml:space="preserve"> para elaboração do orçamento básico.</t>
    </r>
  </si>
  <si>
    <t>Obs.:
1. Acompanhar a questão, pois existe a possibilidade da Lei da Desoneração vencer ou ser revogada.
2. As atividades incluídas na desoneração são as relativas aos grupos 412, 432, 433 e 439 da CNAE 2.0</t>
  </si>
  <si>
    <t>Obs.:</t>
  </si>
  <si>
    <r>
      <rPr>
        <sz val="12"/>
        <color theme="1"/>
        <rFont val="Arial"/>
        <family val="2"/>
      </rPr>
      <t xml:space="preserve">    Os custos indiretos são decorrentes da estrutura da obra e da empresa e que não podem ser atribuídos diretamente à execução de um dado serviço.
    Os custos indiretos variam muito, principalmente, em função do local de execução dos serviços, do tipo da obra, impostos incidentes, e ainda com as exigências do edital ou contrato. Devem ser distribuídos pelos custos unitários diretos totais dos serviços na forma de percentual destes.
    Os custos indiretos que mais afetam a construção estão a seguir identificados, entretanto, o engenheiro de custos deve analisar em cada caso sua validade. </t>
    </r>
    <r>
      <rPr>
        <b/>
        <sz val="12"/>
        <color theme="1"/>
        <rFont val="Arial"/>
        <family val="2"/>
      </rPr>
      <t xml:space="preserve">
</t>
    </r>
  </si>
  <si>
    <t>Fórmula BDI conforme Acórdão TCU 325/2007:</t>
  </si>
  <si>
    <t>CRONOGRAMA FÍSICO FINANCEIRO</t>
  </si>
  <si>
    <t>ETAPA</t>
  </si>
  <si>
    <t>SERVIÇO</t>
  </si>
  <si>
    <t>TOTAL ETAPA (R$)</t>
  </si>
  <si>
    <t>MÊS/ DESEMBOLSO</t>
  </si>
  <si>
    <t>1º MÊS</t>
  </si>
  <si>
    <t>2º MÊS</t>
  </si>
  <si>
    <t>3º MÊS</t>
  </si>
  <si>
    <t>2.0</t>
  </si>
  <si>
    <t>3.0</t>
  </si>
  <si>
    <t>4.0</t>
  </si>
  <si>
    <t>TOTAL (R$):</t>
  </si>
  <si>
    <t>TOTAIS PARCIAIS</t>
  </si>
  <si>
    <t>TOTAIS ACUMULADOS</t>
  </si>
  <si>
    <t>TOTAL GERAL</t>
  </si>
  <si>
    <t>MEDIA/MÊS</t>
  </si>
  <si>
    <t>COMPOSIÇÃO DE BDI PARA SERVIÇOS GERAIS</t>
  </si>
  <si>
    <t>BONIFICAÇÃO E DESPESAS INDIRETAS</t>
  </si>
  <si>
    <t>3.2</t>
  </si>
  <si>
    <t>3.3</t>
  </si>
  <si>
    <t>3.4</t>
  </si>
  <si>
    <t>4.1</t>
  </si>
  <si>
    <t>4.2</t>
  </si>
  <si>
    <t>4.3</t>
  </si>
  <si>
    <t>4.4</t>
  </si>
  <si>
    <t>4.5</t>
  </si>
  <si>
    <t>4.6</t>
  </si>
  <si>
    <t>4.7</t>
  </si>
  <si>
    <t xml:space="preserve">M2    </t>
  </si>
  <si>
    <t>M3</t>
  </si>
  <si>
    <t>97114</t>
  </si>
  <si>
    <t>EXECUÇÃO DE JUNTAS DE CONTRAÇÃO PARA PAVIMENTOS DE CONCRETO. AF_11/2017</t>
  </si>
  <si>
    <t>CAIXA PARA MEDIDOR POLIFASICO, EM POLICARBONATO (TERMOPLASTICO), COM 1 DISJUNTOR</t>
  </si>
  <si>
    <t>96619</t>
  </si>
  <si>
    <t>LASTRO DE CONCRETO MAGRO, APLICADO EM BLOCOS DE COROAMENTO OU SAPATAS, ESPESSURA DE 5 CM. AF_08/2017</t>
  </si>
  <si>
    <t>3.5</t>
  </si>
  <si>
    <t>3.8</t>
  </si>
  <si>
    <t>97887</t>
  </si>
  <si>
    <t>CAIXA ENTERRADA ELÉTRICA RETANGULAR, EM ALVENARIA COM TIJOLOS CERÂMICOS MACIÇOS, FUNDO COM BRITA, DIMENSÕES INTERNAS: 0,4X0,4X0,4 M. AF_12/2020</t>
  </si>
  <si>
    <t>ALVENARIA DE EMBASAMENTO DE BLOCOS CERÂMICOS FURADOS NA HORIZONTAL, DE 9X19X19CM (ESPESSURA 19CM), ARGAMASSA DE ASSENTAMENTO COM PREPARO EM BETONEIRA.</t>
  </si>
  <si>
    <t>93182</t>
  </si>
  <si>
    <t>VERGA PRÉ-MOLDADA PARA JANELAS COM ATÉ 1,5 M DE VÃO. AF_03/2016</t>
  </si>
  <si>
    <t>101877</t>
  </si>
  <si>
    <t>QUADRO DE DISTRIBUIÇÃO DE ENERGIA EM PVC, DE EMBUTIR, SEM BARRAMENTO, PARA 3 DISJUNTORES - FORNECIMENTO E INSTALAÇÃO. AF_10/2020</t>
  </si>
  <si>
    <t>(**) A alíquota de ISS no Município do Brejo da Madre de Deus/PE é de 5% sobre os custos de mão de obra. 
Considerou-se para todos os serviços uma proporção de 40% de mão de obra, de modo que a taxa de ISS a incidir sobre os custos unitários dos itens será de 5% x 40% = 2,00%.</t>
  </si>
  <si>
    <t>94277</t>
  </si>
  <si>
    <t>ASSENTAMENTO DE GUIA (MEIO-FIO) EM TRECHO RETO, CONFECCIONADA EM CONCRETO PRÉ-FABRICADO, DIMENSÕES 80X08X08X25 CM (COMPRIMENTO X BASE INFERIOR X BASE SUPERIOR X ALTURA), PARA URBANIZAÇÃO INTERNA DE EMPREENDIMENTOS. AF_06/2016</t>
  </si>
  <si>
    <t>101159</t>
  </si>
  <si>
    <t>ALVENARIA DE VEDAÇÃO DE BLOCOS CERÂMICOS MACIÇOS DE 5X10X20CM (ESPESSURA 10CM) E ARGAMASSA DE ASSENTAMENTO COM PREPARO EM BETONEIRA. AF_05/2020</t>
  </si>
  <si>
    <t>97635</t>
  </si>
  <si>
    <t>PONTO DE ESGOTO COM TUBO DE PVC RÍGIDO SOLDÁVEL DE Ø 50 MM (PIAS DE COZINHA, MÁQUINAS DE LAVAR, ETC.)</t>
  </si>
  <si>
    <t>91953</t>
  </si>
  <si>
    <t>INTERRUPTOR SIMPLES (1 MÓDULO), 10A/250V, INCLUINDO SUPORTE E PLACA - FORNECIMENTO E INSTALAÇÃO. AF_12/2015</t>
  </si>
  <si>
    <t>PLACA DE OBRA EM CHAPA DE ACO GALVANIZADO ADESIVADA - FORNECIMENTO E INSTALAÇÃO</t>
  </si>
  <si>
    <t>PORTA DE ENROLAR, EM PERFIL MEIA CANA FECHADO, EM CHAPA DE AÇO GALVANIZADO Nº 22</t>
  </si>
  <si>
    <t>100701</t>
  </si>
  <si>
    <t>PORTA DE FERRO, DE ABRIR, TIPO GRADE COM CHAPA, COM GUARNIÇÕES. AF_12/2019</t>
  </si>
  <si>
    <t>100760</t>
  </si>
  <si>
    <t>PINTURA COM TINTA ALQUÍDICA DE ACABAMENTO (ESMALTE SINTÉTICO BRILHANTE) APLICADA A ROLO OU PINCEL SOBRE SUPERFÍCIES METÁLICAS (EXCETO PERFIL) EXECUTADO EM OBRA (02 DEMÃOS). AF_01/2020</t>
  </si>
  <si>
    <t>PONTO DE ILUMINAÇÃO EM TETO PARA FORRO, INCLUINDO  RASGO, QUEBRA, CHUMBAMENTO, CAIXA ELÉTRICA, ELETRODUTO E CABO</t>
  </si>
  <si>
    <t>11692</t>
  </si>
  <si>
    <t xml:space="preserve">BANCADA/ BANCA EM MARMORE, POLIDO, BRANCO COMUM, E=  *3* CM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</si>
  <si>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ILUMINAÇÃO EXTERNA</t>
  </si>
  <si>
    <t>100619</t>
  </si>
  <si>
    <t>POSTE DECORATIVO PARA JARDIM EM AÇO TUBULAR, H = *2,5* M, SEM LUMINÁRIA - FORNECIMENTO E INSTALAÇÃO. AF_11/2019</t>
  </si>
  <si>
    <t>101632</t>
  </si>
  <si>
    <t>RELÉ FOTOELÉTRICO PARA COMANDO DE ILUMINAÇÃO EXTERNA 1000 W - FORNECIMENTO E INSTALAÇÃO. AF_08/2020</t>
  </si>
  <si>
    <t>4.8</t>
  </si>
  <si>
    <t>4.9</t>
  </si>
  <si>
    <t>LOCALIZAÇÃO: CENTRO - BREJO MADRE DE DEUS/PE.</t>
  </si>
  <si>
    <t>87251</t>
  </si>
  <si>
    <t>REVESTIMENTO CERÂMICO PARA PISO COM PLACAS TIPO ESMALTADA EXTRA DE DIMENSÕES 45X45 CM APLICADA EM AMBIENTES DE ÁREA MAIOR QUE 10 M2. AF_06/2014</t>
  </si>
  <si>
    <t>CONTRAPISO EM ARGAMASSA TRAÇO 1:4 (CIMENTO E AREIA), PREPARO MECÂNICO COM BETONEIRA 400 L, APLICADO EM ÁREAS SECAS SOBRE LAJE, ADERIDO, ACABAMENTO NÃO REFORÇADO, ESPESSURA 2CM. AF_07/2021</t>
  </si>
  <si>
    <t>2.4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</si>
  <si>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</si>
  <si>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</si>
  <si>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</si>
  <si>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</si>
  <si>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</si>
  <si>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</si>
  <si>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</si>
  <si>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</si>
  <si>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</si>
  <si>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4.19</t>
  </si>
  <si>
    <t>4.20</t>
  </si>
  <si>
    <t>4.21</t>
  </si>
  <si>
    <t>4.22</t>
  </si>
  <si>
    <t>4.23</t>
  </si>
  <si>
    <t>4.24</t>
  </si>
  <si>
    <t>4.25</t>
  </si>
  <si>
    <t>4.26</t>
  </si>
  <si>
    <t>87879</t>
  </si>
  <si>
    <t>CHAPISCO APLICADO EM ALVENARIAS E ESTRUTURAS DE CONCRETO INTERNAS, COM COLHER DE PEDREIRO.  ARGAMASSA TRAÇO 1:3 COM PREPARO EM BETONEIRA 400L. AF_06/2014</t>
  </si>
  <si>
    <t>87794</t>
  </si>
  <si>
    <t>EMBOÇO OU MASSA ÚNICA EM ARGAMASSA TRAÇO 1:2:8, PREPARO MANUAL, APLICADA MANUALMENTE EM PANOS CEGOS DE FACHADA (SEM PRESENÇA DE VÃOS), ESPESSURA DE 25 MM. AF_06/2014</t>
  </si>
  <si>
    <t>88489</t>
  </si>
  <si>
    <t>96135</t>
  </si>
  <si>
    <t>APLICAÇÃO MANUAL DE MASSA ACRÍLICA EM PAREDES EXTERNAS DE CASAS, DUAS DEMÃOS. AF_05/2017</t>
  </si>
  <si>
    <t>4.27</t>
  </si>
  <si>
    <t>10848</t>
  </si>
  <si>
    <t xml:space="preserve">PLACA DE INAUGURACAO METALICA, *40* CM X *60* CM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</si>
  <si>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5.0</t>
  </si>
  <si>
    <t>5.1</t>
  </si>
  <si>
    <t>DIVERSOS</t>
  </si>
  <si>
    <t>101963</t>
  </si>
  <si>
    <t>LAJE PRÉ-MOLDADA UNIDIRECIONAL, BIAPOIADA, PARA PISO, ENCHIMENTO EM CERÂMICA, VIGOTA CONVENCIONAL, ALTURA TOTAL DA LAJE (ENCHIMENTO+CAPA) = (8+4). AF_11/2020</t>
  </si>
  <si>
    <t>93441</t>
  </si>
  <si>
    <t>BANCADA GRANITO CINZA  150 X 60 CM, COM CUBA DE EMBUTIR DE AÇO, VÁLVULA AMERICANA EM METAL, SIFÃO FLEXÍVEL EM PVC, ENGATE FLEXÍVEL 30 CM, TORNEIRA CROMADA LONGA, DE PAREDE, 1/2 OU 3/4, P/ COZINHA, PADRÃO POPULAR - FORNEC. E INSTALAÇÃO. AF_01/2020</t>
  </si>
  <si>
    <t>CAIXA D´ÁGUA EM POLIETILENO, 500 LITROS (INCLUSOS TUBOS, CONEXÕES E TORNEIRA DE BÓIA) - FORNECIMENTO E INSTALAÇÃO.</t>
  </si>
  <si>
    <t>4.28</t>
  </si>
  <si>
    <t>4.29</t>
  </si>
  <si>
    <t>4.30</t>
  </si>
  <si>
    <t>4.31</t>
  </si>
  <si>
    <t xml:space="preserve">M2   </t>
  </si>
  <si>
    <t>OBRA: URBANIZAÇÃO DO PÁTIO DE EVENTOS DO MUNICÍPIO DE BREJO DA MADRE DE DEUS.</t>
  </si>
  <si>
    <t>PISO</t>
  </si>
  <si>
    <t>104737</t>
  </si>
  <si>
    <t>REATERRO MANUAL DE VALAS, COM PLACA VIBRATÓRIA. AF_08/2023</t>
  </si>
  <si>
    <t>104486</t>
  </si>
  <si>
    <t>COMPOSIÇÃO PARAMÉTRICA PARA EXECUÇÃO DE ESTRUTURAS DE CONCRETO ARMADO, PARA EDIFICAÇÃO HABITACIONAL UNIFAMILIAR TÉRREA (CASA ISOLADA), FCK = 25 MPA. AF_11/2022</t>
  </si>
  <si>
    <t>104475</t>
  </si>
  <si>
    <t>COMPOSIÇÃO PARAMÉTRICA DE PONTO ELÉTRICO DE TOMADA DE USO GERAL 2P+T (10A/250V) EM EDIFÍCIO RESIDENCIAL COM ELETRODUTO EMBUTIDO EM RASGOS NAS PAREDES, INCLUSO TOMADA, ELETRODUTO, CABO, RASGO, QUEBRA E CHUMBAMENTO. AF_11/2022</t>
  </si>
  <si>
    <t>003</t>
  </si>
  <si>
    <t>94991</t>
  </si>
  <si>
    <t>EXECUÇÃO DE PASSEIO (CALÇADA) OU PISO DE CONCRETO COM CONCRETO MOLDADO IN LOCO, USINADO C20, ACABAMENTO CONVENCIONAL, NÃO ARMADO. AF_08/2022</t>
  </si>
  <si>
    <t>97113</t>
  </si>
  <si>
    <t>APLICAÇÃO DE LONA PLÁSTICA PARA EXECUÇÃO DE PAVIMENTOS DE CONCRETO. AF_04/2022</t>
  </si>
  <si>
    <t>101617</t>
  </si>
  <si>
    <t>PREPARO DE FUNDO DE VALA COM LARGURA MAIOR OU IGUAL A 1,5 M E MENOR QUE 2,5 M (ACERTO DO SOLO NATURAL). AF_08/2020</t>
  </si>
  <si>
    <t>1.3</t>
  </si>
  <si>
    <t>2.1</t>
  </si>
  <si>
    <t>2.2</t>
  </si>
  <si>
    <t>2.3</t>
  </si>
  <si>
    <t>2.5</t>
  </si>
  <si>
    <t>91926</t>
  </si>
  <si>
    <t>CABO DE COBRE FLEXÍVEL ISOLADO, 2,5 MM², ANTI-CHAMA 450/750 V, PARA CIRCUITOS TERMINAIS - FORNECIMENTO E INSTALAÇÃO. AF_03/2023</t>
  </si>
  <si>
    <t>3.6</t>
  </si>
  <si>
    <t>3.7</t>
  </si>
  <si>
    <t>3.9</t>
  </si>
  <si>
    <t>100920</t>
  </si>
  <si>
    <t>LÂMPADA FLUORESCENTE ESPIRAL BRANCA 65 W, BASE E27 - FORNECIMENTO E INSTALAÇÃO. AF_02/2020</t>
  </si>
  <si>
    <t>101909</t>
  </si>
  <si>
    <t>EXTINTOR DE INCÊNDIO PORTÁTIL COM CARGA DE PQS DE 6 KG, CLASSE BC - FORNECIMENTO E INSTALAÇÃO. AF_10/2020_PE</t>
  </si>
  <si>
    <t>5.2</t>
  </si>
  <si>
    <t>5.3</t>
  </si>
  <si>
    <t>5.4</t>
  </si>
  <si>
    <t>1.4</t>
  </si>
  <si>
    <t>98459</t>
  </si>
  <si>
    <t>TAPUME COM TELHA METÁLICA. AF_05/2018</t>
  </si>
  <si>
    <r>
      <rPr>
        <u/>
        <sz val="11"/>
        <rFont val="Arial"/>
        <family val="2"/>
      </rPr>
      <t>Declaração:</t>
    </r>
    <r>
      <rPr>
        <sz val="11"/>
        <rFont val="Arial"/>
        <family val="2"/>
      </rPr>
      <t xml:space="preserve">
Declaro para os devidos fins que o regime de Contribuição Previdenciária sobre a Receita Bruta adotado para elaboração do orçamento foi </t>
    </r>
    <r>
      <rPr>
        <b/>
        <sz val="11"/>
        <rFont val="Arial"/>
        <family val="2"/>
      </rPr>
      <t>COM Desoneração</t>
    </r>
    <r>
      <rPr>
        <sz val="11"/>
        <rFont val="Arial"/>
        <family val="2"/>
      </rPr>
      <t>, e que esta é a alternativa mais econômica para a Administração Pública.</t>
    </r>
  </si>
  <si>
    <t>FONTE DE PREÇOS:SINAPI FEVEREIRO/2024 COM DESONERAÇÃO (BDI = 26,01%)</t>
  </si>
  <si>
    <t>DATA: MAIO DE 2024</t>
  </si>
  <si>
    <t>REMOÇÃO DE PISO DE BLOCO INTERTRAVADO OU DE PEDRA PORTUGUESA, DE FORMA MANUAL, COM REAPROVEITAMENTO. AF_09/2023</t>
  </si>
  <si>
    <t>14,63</t>
  </si>
  <si>
    <t>2,60</t>
  </si>
  <si>
    <t>116,72</t>
  </si>
  <si>
    <t>41,53</t>
  </si>
  <si>
    <t>EXECUÇÃO DE PAVIMENTO EM PISO INTERTRAVADO, COM BLOCO RETANGULAR COLORIDO DE 20 X 10 CM, ESPESSURA 6 CM. AF_10/2022</t>
  </si>
  <si>
    <t>93680</t>
  </si>
  <si>
    <t>68,21</t>
  </si>
  <si>
    <t>2,28</t>
  </si>
  <si>
    <t>625,40</t>
  </si>
  <si>
    <t>0,32</t>
  </si>
  <si>
    <t>272,31</t>
  </si>
  <si>
    <t>220,78</t>
  </si>
  <si>
    <t>HASTE DE ATERRAMENTO, DIÂMETRO 5/8", COM 3 METROS - FORNECIMENTO E INSTALAÇÃO. AF_08/2023</t>
  </si>
  <si>
    <t>116,61</t>
  </si>
  <si>
    <t>7,83</t>
  </si>
  <si>
    <t>3,64</t>
  </si>
  <si>
    <t>125,66</t>
  </si>
  <si>
    <t>40,62</t>
  </si>
  <si>
    <t>71,76</t>
  </si>
  <si>
    <t>18,57</t>
  </si>
  <si>
    <t>691,83</t>
  </si>
  <si>
    <t>3.071,89</t>
  </si>
  <si>
    <t>37,41</t>
  </si>
  <si>
    <t>50,79</t>
  </si>
  <si>
    <t>108,67</t>
  </si>
  <si>
    <t>3,97</t>
  </si>
  <si>
    <t>41,14</t>
  </si>
  <si>
    <t>37,06</t>
  </si>
  <si>
    <t>29,74</t>
  </si>
  <si>
    <t>55,82</t>
  </si>
  <si>
    <t>197,03</t>
  </si>
  <si>
    <t>552,50</t>
  </si>
  <si>
    <t>44,55</t>
  </si>
  <si>
    <t>126,78</t>
  </si>
  <si>
    <t>27,46</t>
  </si>
  <si>
    <t>LUMINÁRIA TIPO PLAFON EM PLÁSTICO, DE SOBREPOR, COM 1 LÂMPADA FLUORESCENTE DE 15 W, SEM REATOR - FORNECIMENTO E INSTALAÇÃO. AF_02/2020</t>
  </si>
  <si>
    <t>40,80</t>
  </si>
  <si>
    <t>68,66</t>
  </si>
  <si>
    <t>15,92</t>
  </si>
  <si>
    <t>REGISTRO DE GAVETA BRUTO, LATÃO, ROSCÁVEL, 1 1/4" - FORNECIMENTO E INSTALAÇÃO. AF_08/2021</t>
  </si>
  <si>
    <t>80,07</t>
  </si>
  <si>
    <t>1.211,04</t>
  </si>
  <si>
    <t>541,27</t>
  </si>
  <si>
    <t>290,36</t>
  </si>
  <si>
    <t>22,80</t>
  </si>
  <si>
    <t>PINTURA LÁTEX ACRÍLICA PREMIUM, APLICAÇÃO MANUAL EM PAREDES, DUAS DEMÃOS. AF_04/2023</t>
  </si>
  <si>
    <t>12,57</t>
  </si>
  <si>
    <t>753,75</t>
  </si>
  <si>
    <t>610,53</t>
  </si>
  <si>
    <t>103,37</t>
  </si>
  <si>
    <t>54,04</t>
  </si>
  <si>
    <t>117,90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</si>
</sst>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(* #,##0.00_);_(* \(#,##0.00\);_(* \-??_);_(@_)"/>
    <numFmt numFmtId="167" formatCode="0.000"/>
    <numFmt numFmtId="168" formatCode="0.0%"/>
    <numFmt numFmtId="173" formatCode="_ &quot;R$&quot;\ * #,##0.00_ ;_ &quot;R$&quot;\ * \-#,##0.00_ ;_ &quot;R$&quot;\ * &quot;-&quot;??_ ;_ @_ "/>
  </numFmts>
  <fonts count="5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sz val="8"/>
      <name val="Calibri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u/>
      <sz val="14"/>
      <color theme="1"/>
      <name val="Arial"/>
      <family val="2"/>
    </font>
    <font>
      <sz val="8"/>
      <color theme="1"/>
      <name val="Arial"/>
      <family val="2"/>
    </font>
    <font>
      <b/>
      <u/>
      <sz val="8"/>
      <color theme="1"/>
      <name val="Arial"/>
      <family val="2"/>
    </font>
    <font>
      <b/>
      <u/>
      <sz val="12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i/>
      <sz val="10"/>
      <color theme="1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u/>
      <sz val="11"/>
      <color rgb="FFFF0000"/>
      <name val="Arial"/>
      <family val="2"/>
    </font>
    <font>
      <sz val="9"/>
      <color rgb="FFFF0000"/>
      <name val="Arial"/>
      <family val="2"/>
    </font>
    <font>
      <u/>
      <sz val="11"/>
      <name val="Arial"/>
      <family val="2"/>
    </font>
    <font>
      <b/>
      <sz val="12"/>
      <name val="Calibri"/>
      <family val="2"/>
    </font>
    <font>
      <sz val="11"/>
      <name val="Calibri"/>
      <family val="2"/>
    </font>
    <font>
      <b/>
      <sz val="8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sz val="8"/>
      <color rgb="FFFF0000"/>
      <name val="Calibri"/>
      <family val="2"/>
    </font>
    <font>
      <b/>
      <u/>
      <sz val="14"/>
      <name val="Calibri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b/>
      <i/>
      <sz val="8"/>
      <color rgb="FF002060"/>
      <name val="Calibri"/>
      <family val="2"/>
    </font>
    <font>
      <i/>
      <sz val="8"/>
      <name val="Calibri"/>
      <family val="2"/>
    </font>
    <font>
      <b/>
      <sz val="5"/>
      <name val="Calibri"/>
      <family val="2"/>
    </font>
    <font>
      <sz val="5"/>
      <name val="Calibri"/>
      <family val="2"/>
    </font>
    <font>
      <b/>
      <sz val="5"/>
      <color rgb="FFFF0000"/>
      <name val="Calibri"/>
      <family val="2"/>
    </font>
    <font>
      <b/>
      <sz val="9"/>
      <name val="Calibri"/>
      <family val="2"/>
    </font>
    <font>
      <b/>
      <i/>
      <sz val="8"/>
      <name val="Calibri"/>
      <family val="2"/>
    </font>
    <font>
      <b/>
      <i/>
      <sz val="9"/>
      <name val="Calibri"/>
      <family val="2"/>
    </font>
    <font>
      <sz val="7"/>
      <color theme="0" tint="-0.14999847407452621"/>
      <name val="Calibri"/>
      <family val="2"/>
    </font>
    <font>
      <b/>
      <sz val="8"/>
      <color rgb="FF00206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4">
    <xf numFmtId="0" fontId="0" fillId="0" borderId="0"/>
    <xf numFmtId="164" fontId="3" fillId="0" borderId="0" applyFont="0" applyFill="0" applyBorder="0" applyAlignment="0" applyProtection="0"/>
    <xf numFmtId="0" fontId="4" fillId="0" borderId="0"/>
    <xf numFmtId="0" fontId="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4" fillId="0" borderId="0"/>
    <xf numFmtId="0" fontId="6" fillId="0" borderId="0"/>
    <xf numFmtId="0" fontId="7" fillId="0" borderId="0"/>
    <xf numFmtId="0" fontId="3" fillId="0" borderId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6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6" fontId="3" fillId="0" borderId="0" applyFill="0" applyBorder="0" applyAlignment="0" applyProtection="0"/>
    <xf numFmtId="165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6" fontId="3" fillId="0" borderId="0" applyFill="0" applyBorder="0" applyAlignment="0" applyProtection="0"/>
    <xf numFmtId="165" fontId="3" fillId="0" borderId="0" applyFill="0" applyBorder="0" applyAlignment="0" applyProtection="0"/>
    <xf numFmtId="173" fontId="9" fillId="0" borderId="0" applyFont="0" applyFill="0" applyBorder="0" applyAlignment="0" applyProtection="0"/>
  </cellStyleXfs>
  <cellXfs count="199">
    <xf numFmtId="0" fontId="0" fillId="0" borderId="0" xfId="0"/>
    <xf numFmtId="0" fontId="0" fillId="0" borderId="0" xfId="0" applyAlignment="1">
      <alignment horizontal="right"/>
    </xf>
    <xf numFmtId="2" fontId="0" fillId="0" borderId="0" xfId="0" applyNumberFormat="1"/>
    <xf numFmtId="0" fontId="12" fillId="0" borderId="0" xfId="0" applyFont="1"/>
    <xf numFmtId="0" fontId="14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8" fillId="0" borderId="0" xfId="0" applyFont="1"/>
    <xf numFmtId="0" fontId="19" fillId="0" borderId="0" xfId="0" applyFont="1" applyAlignment="1">
      <alignment horizontal="center"/>
    </xf>
    <xf numFmtId="0" fontId="21" fillId="0" borderId="0" xfId="0" applyFont="1" applyAlignment="1">
      <alignment horizontal="center" wrapText="1"/>
    </xf>
    <xf numFmtId="0" fontId="3" fillId="0" borderId="0" xfId="0" applyFont="1"/>
    <xf numFmtId="0" fontId="22" fillId="0" borderId="0" xfId="0" applyFont="1"/>
    <xf numFmtId="0" fontId="22" fillId="0" borderId="0" xfId="0" applyFont="1" applyAlignment="1">
      <alignment horizontal="center"/>
    </xf>
    <xf numFmtId="0" fontId="23" fillId="4" borderId="11" xfId="0" applyFont="1" applyFill="1" applyBorder="1"/>
    <xf numFmtId="0" fontId="23" fillId="4" borderId="11" xfId="0" applyFont="1" applyFill="1" applyBorder="1" applyAlignment="1">
      <alignment horizontal="center"/>
    </xf>
    <xf numFmtId="0" fontId="22" fillId="0" borderId="11" xfId="0" applyFont="1" applyBorder="1" applyAlignment="1">
      <alignment horizontal="left"/>
    </xf>
    <xf numFmtId="0" fontId="23" fillId="0" borderId="13" xfId="0" applyFont="1" applyBorder="1"/>
    <xf numFmtId="0" fontId="23" fillId="0" borderId="13" xfId="0" applyFont="1" applyBorder="1" applyAlignment="1">
      <alignment horizontal="center"/>
    </xf>
    <xf numFmtId="0" fontId="23" fillId="0" borderId="11" xfId="0" applyFont="1" applyBorder="1"/>
    <xf numFmtId="0" fontId="23" fillId="0" borderId="11" xfId="0" applyFont="1" applyBorder="1" applyAlignment="1">
      <alignment horizontal="center"/>
    </xf>
    <xf numFmtId="10" fontId="10" fillId="9" borderId="11" xfId="13" applyNumberFormat="1" applyFont="1" applyFill="1" applyBorder="1" applyAlignment="1">
      <alignment horizontal="center"/>
    </xf>
    <xf numFmtId="0" fontId="16" fillId="0" borderId="11" xfId="0" applyFont="1" applyBorder="1"/>
    <xf numFmtId="2" fontId="13" fillId="0" borderId="11" xfId="0" applyNumberFormat="1" applyFont="1" applyBorder="1" applyAlignment="1">
      <alignment horizontal="center"/>
    </xf>
    <xf numFmtId="10" fontId="13" fillId="0" borderId="11" xfId="13" applyNumberFormat="1" applyFont="1" applyBorder="1" applyAlignment="1">
      <alignment horizontal="center"/>
    </xf>
    <xf numFmtId="0" fontId="23" fillId="0" borderId="11" xfId="29" applyFont="1" applyBorder="1"/>
    <xf numFmtId="0" fontId="23" fillId="0" borderId="11" xfId="29" applyFont="1" applyBorder="1" applyAlignment="1">
      <alignment horizontal="center"/>
    </xf>
    <xf numFmtId="10" fontId="10" fillId="9" borderId="11" xfId="30" applyNumberFormat="1" applyFont="1" applyFill="1" applyBorder="1" applyAlignment="1">
      <alignment horizontal="center"/>
    </xf>
    <xf numFmtId="0" fontId="16" fillId="0" borderId="11" xfId="0" applyFont="1" applyBorder="1" applyAlignment="1">
      <alignment vertical="center"/>
    </xf>
    <xf numFmtId="10" fontId="10" fillId="0" borderId="11" xfId="13" applyNumberFormat="1" applyFont="1" applyBorder="1" applyAlignment="1">
      <alignment horizontal="center"/>
    </xf>
    <xf numFmtId="167" fontId="24" fillId="0" borderId="0" xfId="0" applyNumberFormat="1" applyFont="1" applyAlignment="1">
      <alignment horizontal="left"/>
    </xf>
    <xf numFmtId="10" fontId="10" fillId="0" borderId="13" xfId="13" applyNumberFormat="1" applyFont="1" applyBorder="1" applyAlignment="1">
      <alignment horizontal="center"/>
    </xf>
    <xf numFmtId="0" fontId="23" fillId="4" borderId="14" xfId="0" applyFont="1" applyFill="1" applyBorder="1"/>
    <xf numFmtId="0" fontId="26" fillId="4" borderId="15" xfId="0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0" fontId="2" fillId="0" borderId="0" xfId="0" applyFont="1"/>
    <xf numFmtId="0" fontId="26" fillId="0" borderId="16" xfId="0" applyFont="1" applyBorder="1"/>
    <xf numFmtId="0" fontId="26" fillId="0" borderId="17" xfId="0" applyFont="1" applyBorder="1" applyAlignment="1">
      <alignment horizontal="center"/>
    </xf>
    <xf numFmtId="0" fontId="26" fillId="0" borderId="18" xfId="0" applyFont="1" applyBorder="1" applyAlignment="1">
      <alignment horizontal="center"/>
    </xf>
    <xf numFmtId="0" fontId="26" fillId="0" borderId="0" xfId="0" applyFont="1"/>
    <xf numFmtId="0" fontId="26" fillId="0" borderId="19" xfId="0" applyFont="1" applyBorder="1"/>
    <xf numFmtId="0" fontId="26" fillId="0" borderId="0" xfId="0" applyFont="1" applyAlignment="1">
      <alignment horizontal="center"/>
    </xf>
    <xf numFmtId="0" fontId="26" fillId="0" borderId="20" xfId="0" applyFont="1" applyBorder="1" applyAlignment="1">
      <alignment horizontal="center"/>
    </xf>
    <xf numFmtId="0" fontId="26" fillId="0" borderId="21" xfId="0" applyFont="1" applyBorder="1"/>
    <xf numFmtId="0" fontId="26" fillId="0" borderId="22" xfId="0" applyFont="1" applyBorder="1" applyAlignment="1">
      <alignment horizontal="center"/>
    </xf>
    <xf numFmtId="0" fontId="26" fillId="0" borderId="23" xfId="0" applyFont="1" applyBorder="1" applyAlignment="1">
      <alignment horizontal="center"/>
    </xf>
    <xf numFmtId="0" fontId="23" fillId="0" borderId="0" xfId="0" applyFont="1"/>
    <xf numFmtId="0" fontId="26" fillId="0" borderId="0" xfId="7" applyFont="1"/>
    <xf numFmtId="0" fontId="11" fillId="6" borderId="0" xfId="0" applyFont="1" applyFill="1"/>
    <xf numFmtId="0" fontId="28" fillId="6" borderId="11" xfId="0" applyFont="1" applyFill="1" applyBorder="1" applyAlignment="1">
      <alignment wrapText="1"/>
    </xf>
    <xf numFmtId="0" fontId="10" fillId="0" borderId="11" xfId="0" applyFont="1" applyBorder="1"/>
    <xf numFmtId="0" fontId="10" fillId="0" borderId="11" xfId="0" applyFont="1" applyBorder="1" applyAlignment="1">
      <alignment horizontal="center"/>
    </xf>
    <xf numFmtId="10" fontId="10" fillId="0" borderId="11" xfId="13" applyNumberFormat="1" applyFont="1" applyFill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49" fontId="32" fillId="0" borderId="0" xfId="12" applyNumberFormat="1" applyFont="1" applyAlignment="1">
      <alignment horizontal="center" vertical="center"/>
    </xf>
    <xf numFmtId="0" fontId="32" fillId="0" borderId="0" xfId="12" applyFont="1" applyAlignment="1">
      <alignment horizontal="center" vertical="center"/>
    </xf>
    <xf numFmtId="0" fontId="32" fillId="0" borderId="0" xfId="12" applyFont="1" applyAlignment="1">
      <alignment horizontal="center"/>
    </xf>
    <xf numFmtId="0" fontId="14" fillId="0" borderId="0" xfId="12" applyFont="1" applyAlignment="1">
      <alignment horizontal="center" vertical="center"/>
    </xf>
    <xf numFmtId="4" fontId="32" fillId="3" borderId="1" xfId="12" applyNumberFormat="1" applyFont="1" applyFill="1" applyBorder="1" applyAlignment="1">
      <alignment horizontal="center"/>
    </xf>
    <xf numFmtId="49" fontId="33" fillId="0" borderId="0" xfId="12" applyNumberFormat="1" applyFont="1" applyAlignment="1">
      <alignment horizontal="left" vertical="center"/>
    </xf>
    <xf numFmtId="49" fontId="33" fillId="0" borderId="0" xfId="12" applyNumberFormat="1" applyFont="1" applyAlignment="1">
      <alignment horizontal="left"/>
    </xf>
    <xf numFmtId="49" fontId="34" fillId="0" borderId="0" xfId="12" applyNumberFormat="1" applyFont="1" applyAlignment="1">
      <alignment horizontal="left" vertical="center"/>
    </xf>
    <xf numFmtId="0" fontId="33" fillId="0" borderId="0" xfId="0" applyFont="1"/>
    <xf numFmtId="10" fontId="32" fillId="3" borderId="1" xfId="13" applyNumberFormat="1" applyFont="1" applyFill="1" applyBorder="1" applyAlignment="1">
      <alignment horizontal="center"/>
    </xf>
    <xf numFmtId="0" fontId="33" fillId="0" borderId="0" xfId="12" applyFont="1" applyAlignment="1">
      <alignment vertical="center" wrapText="1"/>
    </xf>
    <xf numFmtId="0" fontId="33" fillId="0" borderId="0" xfId="12" applyFont="1" applyAlignment="1">
      <alignment vertical="center"/>
    </xf>
    <xf numFmtId="0" fontId="33" fillId="0" borderId="0" xfId="12" applyFont="1" applyAlignment="1">
      <alignment vertical="justify"/>
    </xf>
    <xf numFmtId="0" fontId="34" fillId="0" borderId="0" xfId="12" applyFont="1" applyAlignment="1">
      <alignment vertical="center"/>
    </xf>
    <xf numFmtId="0" fontId="14" fillId="0" borderId="0" xfId="12" applyFont="1" applyAlignment="1">
      <alignment horizontal="right" vertical="justify"/>
    </xf>
    <xf numFmtId="4" fontId="14" fillId="0" borderId="0" xfId="12" applyNumberFormat="1" applyFont="1" applyAlignment="1">
      <alignment horizontal="center" vertical="center"/>
    </xf>
    <xf numFmtId="4" fontId="32" fillId="3" borderId="11" xfId="12" applyNumberFormat="1" applyFont="1" applyFill="1" applyBorder="1" applyAlignment="1">
      <alignment horizontal="center" vertical="center" wrapText="1"/>
    </xf>
    <xf numFmtId="0" fontId="32" fillId="5" borderId="0" xfId="0" applyFont="1" applyFill="1"/>
    <xf numFmtId="49" fontId="32" fillId="3" borderId="11" xfId="12" applyNumberFormat="1" applyFont="1" applyFill="1" applyBorder="1" applyAlignment="1">
      <alignment horizontal="center" vertical="center"/>
    </xf>
    <xf numFmtId="0" fontId="32" fillId="3" borderId="11" xfId="12" applyFont="1" applyFill="1" applyBorder="1" applyAlignment="1">
      <alignment horizontal="center" vertical="center"/>
    </xf>
    <xf numFmtId="4" fontId="14" fillId="3" borderId="11" xfId="12" applyNumberFormat="1" applyFont="1" applyFill="1" applyBorder="1" applyAlignment="1">
      <alignment horizontal="center" vertical="center"/>
    </xf>
    <xf numFmtId="0" fontId="32" fillId="4" borderId="0" xfId="0" applyFont="1" applyFill="1" applyAlignment="1">
      <alignment horizontal="center" vertical="center"/>
    </xf>
    <xf numFmtId="49" fontId="32" fillId="3" borderId="1" xfId="12" applyNumberFormat="1" applyFont="1" applyFill="1" applyBorder="1" applyAlignment="1">
      <alignment horizontal="center" vertical="center"/>
    </xf>
    <xf numFmtId="0" fontId="32" fillId="3" borderId="1" xfId="12" applyFont="1" applyFill="1" applyBorder="1" applyAlignment="1">
      <alignment horizontal="center" vertical="center"/>
    </xf>
    <xf numFmtId="0" fontId="32" fillId="3" borderId="1" xfId="12" applyFont="1" applyFill="1" applyBorder="1" applyAlignment="1">
      <alignment horizontal="left" vertical="justify"/>
    </xf>
    <xf numFmtId="4" fontId="14" fillId="3" borderId="1" xfId="12" applyNumberFormat="1" applyFont="1" applyFill="1" applyBorder="1" applyAlignment="1">
      <alignment horizontal="center" vertical="center"/>
    </xf>
    <xf numFmtId="4" fontId="32" fillId="3" borderId="1" xfId="12" applyNumberFormat="1" applyFont="1" applyFill="1" applyBorder="1" applyAlignment="1">
      <alignment horizontal="center" vertical="center"/>
    </xf>
    <xf numFmtId="0" fontId="14" fillId="3" borderId="0" xfId="0" applyFont="1" applyFill="1"/>
    <xf numFmtId="49" fontId="32" fillId="0" borderId="1" xfId="12" applyNumberFormat="1" applyFont="1" applyBorder="1" applyAlignment="1">
      <alignment horizontal="center" vertical="center"/>
    </xf>
    <xf numFmtId="0" fontId="32" fillId="0" borderId="1" xfId="12" applyFont="1" applyBorder="1" applyAlignment="1">
      <alignment horizontal="center" vertical="center"/>
    </xf>
    <xf numFmtId="0" fontId="32" fillId="0" borderId="1" xfId="12" quotePrefix="1" applyFont="1" applyBorder="1" applyAlignment="1">
      <alignment horizontal="center" vertical="center"/>
    </xf>
    <xf numFmtId="0" fontId="32" fillId="0" borderId="1" xfId="12" applyFont="1" applyBorder="1" applyAlignment="1">
      <alignment horizontal="justify" vertical="justify" wrapText="1"/>
    </xf>
    <xf numFmtId="4" fontId="14" fillId="0" borderId="1" xfId="12" applyNumberFormat="1" applyFont="1" applyBorder="1" applyAlignment="1">
      <alignment horizontal="center" vertical="center"/>
    </xf>
    <xf numFmtId="0" fontId="32" fillId="3" borderId="1" xfId="12" applyFont="1" applyFill="1" applyBorder="1" applyAlignment="1">
      <alignment horizontal="center" vertical="center" wrapText="1"/>
    </xf>
    <xf numFmtId="0" fontId="32" fillId="3" borderId="1" xfId="12" applyFont="1" applyFill="1" applyBorder="1" applyAlignment="1">
      <alignment horizontal="left" vertical="center"/>
    </xf>
    <xf numFmtId="0" fontId="32" fillId="0" borderId="1" xfId="12" applyFont="1" applyBorder="1" applyAlignment="1">
      <alignment horizontal="center" vertical="center" wrapText="1"/>
    </xf>
    <xf numFmtId="0" fontId="32" fillId="0" borderId="1" xfId="12" quotePrefix="1" applyFont="1" applyBorder="1" applyAlignment="1">
      <alignment horizontal="center" vertical="center" wrapText="1"/>
    </xf>
    <xf numFmtId="0" fontId="32" fillId="0" borderId="1" xfId="12" applyFont="1" applyBorder="1" applyAlignment="1">
      <alignment horizontal="center" vertical="top" wrapText="1"/>
    </xf>
    <xf numFmtId="0" fontId="32" fillId="0" borderId="1" xfId="12" quotePrefix="1" applyFont="1" applyBorder="1" applyAlignment="1">
      <alignment horizontal="center" vertical="top" wrapText="1"/>
    </xf>
    <xf numFmtId="0" fontId="32" fillId="3" borderId="1" xfId="12" quotePrefix="1" applyFont="1" applyFill="1" applyBorder="1" applyAlignment="1">
      <alignment horizontal="center" vertical="center" wrapText="1"/>
    </xf>
    <xf numFmtId="0" fontId="32" fillId="3" borderId="1" xfId="12" applyFont="1" applyFill="1" applyBorder="1" applyAlignment="1">
      <alignment horizontal="justify" vertical="justify" wrapText="1"/>
    </xf>
    <xf numFmtId="0" fontId="32" fillId="0" borderId="1" xfId="12" applyFont="1" applyBorder="1" applyAlignment="1">
      <alignment horizontal="left" vertical="center" wrapText="1"/>
    </xf>
    <xf numFmtId="2" fontId="14" fillId="0" borderId="1" xfId="0" applyNumberFormat="1" applyFont="1" applyBorder="1" applyAlignment="1">
      <alignment horizontal="center" vertical="center"/>
    </xf>
    <xf numFmtId="4" fontId="35" fillId="2" borderId="11" xfId="12" applyNumberFormat="1" applyFont="1" applyFill="1" applyBorder="1" applyAlignment="1">
      <alignment horizontal="center" vertical="center"/>
    </xf>
    <xf numFmtId="0" fontId="31" fillId="2" borderId="0" xfId="0" applyFont="1" applyFill="1" applyAlignment="1">
      <alignment vertical="center"/>
    </xf>
    <xf numFmtId="0" fontId="31" fillId="0" borderId="0" xfId="0" applyFont="1"/>
    <xf numFmtId="49" fontId="36" fillId="0" borderId="0" xfId="0" applyNumberFormat="1" applyFont="1" applyAlignment="1">
      <alignment vertical="center"/>
    </xf>
    <xf numFmtId="0" fontId="36" fillId="0" borderId="0" xfId="0" applyFont="1" applyAlignment="1">
      <alignment vertical="center"/>
    </xf>
    <xf numFmtId="0" fontId="36" fillId="0" borderId="0" xfId="0" applyFont="1"/>
    <xf numFmtId="0" fontId="36" fillId="0" borderId="0" xfId="0" applyFont="1" applyAlignment="1">
      <alignment horizontal="right" vertical="center"/>
    </xf>
    <xf numFmtId="43" fontId="36" fillId="0" borderId="0" xfId="26" applyFont="1" applyFill="1" applyBorder="1" applyAlignment="1">
      <alignment vertical="center"/>
    </xf>
    <xf numFmtId="4" fontId="36" fillId="0" borderId="0" xfId="0" applyNumberFormat="1" applyFont="1" applyAlignment="1">
      <alignment vertical="center"/>
    </xf>
    <xf numFmtId="0" fontId="14" fillId="0" borderId="0" xfId="12" applyFont="1" applyAlignment="1">
      <alignment horizontal="center"/>
    </xf>
    <xf numFmtId="4" fontId="14" fillId="0" borderId="0" xfId="12" applyNumberFormat="1" applyFont="1" applyAlignment="1">
      <alignment horizontal="center"/>
    </xf>
    <xf numFmtId="0" fontId="32" fillId="0" borderId="0" xfId="0" applyFont="1" applyAlignment="1">
      <alignment horizontal="center"/>
    </xf>
    <xf numFmtId="0" fontId="32" fillId="0" borderId="1" xfId="12" applyFont="1" applyBorder="1" applyAlignment="1">
      <alignment horizontal="left" vertical="justify"/>
    </xf>
    <xf numFmtId="0" fontId="38" fillId="0" borderId="0" xfId="0" applyFont="1"/>
    <xf numFmtId="49" fontId="33" fillId="0" borderId="0" xfId="12" applyNumberFormat="1" applyFont="1" applyAlignment="1">
      <alignment wrapText="1"/>
    </xf>
    <xf numFmtId="0" fontId="33" fillId="0" borderId="0" xfId="12" applyFont="1" applyAlignment="1">
      <alignment wrapText="1"/>
    </xf>
    <xf numFmtId="0" fontId="34" fillId="0" borderId="0" xfId="0" applyFont="1"/>
    <xf numFmtId="0" fontId="33" fillId="0" borderId="0" xfId="12" applyFont="1" applyAlignment="1">
      <alignment horizontal="center"/>
    </xf>
    <xf numFmtId="49" fontId="33" fillId="0" borderId="0" xfId="12" applyNumberFormat="1" applyFont="1" applyAlignment="1">
      <alignment horizontal="left" vertical="top"/>
    </xf>
    <xf numFmtId="0" fontId="32" fillId="0" borderId="0" xfId="12" applyFont="1" applyAlignment="1">
      <alignment horizontal="center" vertical="top"/>
    </xf>
    <xf numFmtId="4" fontId="32" fillId="3" borderId="11" xfId="12" applyNumberFormat="1" applyFont="1" applyFill="1" applyBorder="1" applyAlignment="1">
      <alignment horizontal="center"/>
    </xf>
    <xf numFmtId="0" fontId="39" fillId="9" borderId="0" xfId="0" applyFont="1" applyFill="1" applyAlignment="1">
      <alignment horizontal="center"/>
    </xf>
    <xf numFmtId="0" fontId="32" fillId="0" borderId="25" xfId="12" applyFont="1" applyBorder="1" applyAlignment="1">
      <alignment horizontal="center" vertical="top"/>
    </xf>
    <xf numFmtId="0" fontId="32" fillId="0" borderId="0" xfId="12" applyFont="1" applyAlignment="1">
      <alignment horizontal="left" vertical="justify"/>
    </xf>
    <xf numFmtId="4" fontId="32" fillId="0" borderId="28" xfId="12" applyNumberFormat="1" applyFont="1" applyBorder="1" applyAlignment="1">
      <alignment horizontal="center"/>
    </xf>
    <xf numFmtId="4" fontId="32" fillId="0" borderId="0" xfId="12" applyNumberFormat="1" applyFont="1" applyAlignment="1">
      <alignment horizontal="center"/>
    </xf>
    <xf numFmtId="49" fontId="32" fillId="8" borderId="24" xfId="12" applyNumberFormat="1" applyFont="1" applyFill="1" applyBorder="1" applyAlignment="1">
      <alignment horizontal="center" vertical="top"/>
    </xf>
    <xf numFmtId="0" fontId="32" fillId="8" borderId="1" xfId="12" applyFont="1" applyFill="1" applyBorder="1" applyAlignment="1">
      <alignment horizontal="left" vertical="justify"/>
    </xf>
    <xf numFmtId="4" fontId="32" fillId="8" borderId="9" xfId="12" applyNumberFormat="1" applyFont="1" applyFill="1" applyBorder="1" applyAlignment="1">
      <alignment horizontal="center"/>
    </xf>
    <xf numFmtId="4" fontId="32" fillId="8" borderId="27" xfId="12" quotePrefix="1" applyNumberFormat="1" applyFont="1" applyFill="1" applyBorder="1" applyAlignment="1">
      <alignment horizontal="center"/>
    </xf>
    <xf numFmtId="4" fontId="32" fillId="0" borderId="12" xfId="12" applyNumberFormat="1" applyFont="1" applyBorder="1" applyAlignment="1">
      <alignment horizontal="center"/>
    </xf>
    <xf numFmtId="4" fontId="32" fillId="0" borderId="27" xfId="12" applyNumberFormat="1" applyFont="1" applyBorder="1" applyAlignment="1">
      <alignment horizontal="center"/>
    </xf>
    <xf numFmtId="43" fontId="32" fillId="7" borderId="1" xfId="12" applyNumberFormat="1" applyFont="1" applyFill="1" applyBorder="1" applyAlignment="1">
      <alignment horizontal="center"/>
    </xf>
    <xf numFmtId="0" fontId="32" fillId="0" borderId="24" xfId="12" applyFont="1" applyBorder="1" applyAlignment="1">
      <alignment horizontal="center" vertical="top"/>
    </xf>
    <xf numFmtId="10" fontId="40" fillId="8" borderId="9" xfId="13" applyNumberFormat="1" applyFont="1" applyFill="1" applyBorder="1" applyAlignment="1">
      <alignment horizontal="center"/>
    </xf>
    <xf numFmtId="10" fontId="41" fillId="8" borderId="27" xfId="13" applyNumberFormat="1" applyFont="1" applyFill="1" applyBorder="1" applyAlignment="1">
      <alignment horizontal="center"/>
    </xf>
    <xf numFmtId="0" fontId="42" fillId="0" borderId="24" xfId="12" applyFont="1" applyBorder="1" applyAlignment="1">
      <alignment horizontal="center" vertical="top"/>
    </xf>
    <xf numFmtId="0" fontId="42" fillId="0" borderId="1" xfId="12" applyFont="1" applyBorder="1" applyAlignment="1">
      <alignment horizontal="left" vertical="justify"/>
    </xf>
    <xf numFmtId="0" fontId="42" fillId="0" borderId="9" xfId="12" applyFont="1" applyBorder="1" applyAlignment="1">
      <alignment horizontal="center"/>
    </xf>
    <xf numFmtId="4" fontId="42" fillId="0" borderId="27" xfId="12" applyNumberFormat="1" applyFont="1" applyBorder="1" applyAlignment="1">
      <alignment horizontal="center"/>
    </xf>
    <xf numFmtId="4" fontId="42" fillId="0" borderId="12" xfId="12" applyNumberFormat="1" applyFont="1" applyBorder="1" applyAlignment="1">
      <alignment horizontal="center"/>
    </xf>
    <xf numFmtId="0" fontId="43" fillId="0" borderId="0" xfId="0" applyFont="1"/>
    <xf numFmtId="4" fontId="32" fillId="8" borderId="27" xfId="12" applyNumberFormat="1" applyFont="1" applyFill="1" applyBorder="1" applyAlignment="1">
      <alignment horizontal="center"/>
    </xf>
    <xf numFmtId="4" fontId="32" fillId="8" borderId="12" xfId="12" applyNumberFormat="1" applyFont="1" applyFill="1" applyBorder="1" applyAlignment="1">
      <alignment horizontal="center"/>
    </xf>
    <xf numFmtId="10" fontId="41" fillId="8" borderId="12" xfId="13" applyNumberFormat="1" applyFont="1" applyFill="1" applyBorder="1" applyAlignment="1">
      <alignment horizontal="center"/>
    </xf>
    <xf numFmtId="0" fontId="43" fillId="0" borderId="1" xfId="0" applyFont="1" applyBorder="1" applyAlignment="1">
      <alignment horizontal="left" vertical="top" wrapText="1"/>
    </xf>
    <xf numFmtId="0" fontId="44" fillId="0" borderId="1" xfId="12" applyFont="1" applyBorder="1" applyAlignment="1">
      <alignment horizontal="left" vertical="justify"/>
    </xf>
    <xf numFmtId="0" fontId="44" fillId="0" borderId="9" xfId="12" applyFont="1" applyBorder="1" applyAlignment="1">
      <alignment horizontal="center"/>
    </xf>
    <xf numFmtId="4" fontId="32" fillId="8" borderId="1" xfId="12" applyNumberFormat="1" applyFont="1" applyFill="1" applyBorder="1" applyAlignment="1">
      <alignment horizontal="left" vertical="justify"/>
    </xf>
    <xf numFmtId="10" fontId="41" fillId="0" borderId="12" xfId="13" applyNumberFormat="1" applyFont="1" applyBorder="1" applyAlignment="1">
      <alignment horizontal="center"/>
    </xf>
    <xf numFmtId="10" fontId="41" fillId="0" borderId="27" xfId="13" applyNumberFormat="1" applyFont="1" applyBorder="1" applyAlignment="1">
      <alignment horizontal="center"/>
    </xf>
    <xf numFmtId="0" fontId="32" fillId="0" borderId="25" xfId="12" applyFont="1" applyBorder="1" applyAlignment="1">
      <alignment horizontal="center" vertical="center"/>
    </xf>
    <xf numFmtId="10" fontId="41" fillId="0" borderId="0" xfId="13" applyNumberFormat="1" applyFont="1" applyBorder="1" applyAlignment="1">
      <alignment horizontal="center"/>
    </xf>
    <xf numFmtId="4" fontId="32" fillId="0" borderId="29" xfId="12" applyNumberFormat="1" applyFont="1" applyBorder="1" applyAlignment="1">
      <alignment horizontal="center"/>
    </xf>
    <xf numFmtId="10" fontId="41" fillId="0" borderId="29" xfId="13" applyNumberFormat="1" applyFont="1" applyBorder="1" applyAlignment="1">
      <alignment horizontal="center"/>
    </xf>
    <xf numFmtId="43" fontId="46" fillId="3" borderId="11" xfId="26" applyFont="1" applyFill="1" applyBorder="1" applyAlignment="1">
      <alignment horizontal="center"/>
    </xf>
    <xf numFmtId="0" fontId="32" fillId="0" borderId="0" xfId="0" applyFont="1"/>
    <xf numFmtId="168" fontId="47" fillId="3" borderId="11" xfId="13" applyNumberFormat="1" applyFont="1" applyFill="1" applyBorder="1" applyAlignment="1">
      <alignment horizontal="center"/>
    </xf>
    <xf numFmtId="10" fontId="41" fillId="0" borderId="26" xfId="13" applyNumberFormat="1" applyFont="1" applyBorder="1" applyAlignment="1">
      <alignment horizontal="center"/>
    </xf>
    <xf numFmtId="0" fontId="32" fillId="0" borderId="26" xfId="0" applyFont="1" applyBorder="1"/>
    <xf numFmtId="0" fontId="45" fillId="3" borderId="0" xfId="0" applyFont="1" applyFill="1"/>
    <xf numFmtId="4" fontId="32" fillId="2" borderId="1" xfId="12" applyNumberFormat="1" applyFont="1" applyFill="1" applyBorder="1" applyAlignment="1">
      <alignment horizontal="center"/>
    </xf>
    <xf numFmtId="165" fontId="32" fillId="2" borderId="1" xfId="12" applyNumberFormat="1" applyFont="1" applyFill="1" applyBorder="1" applyAlignment="1">
      <alignment horizontal="center"/>
    </xf>
    <xf numFmtId="43" fontId="32" fillId="8" borderId="1" xfId="26" applyFont="1" applyFill="1" applyBorder="1" applyAlignment="1">
      <alignment horizontal="center"/>
    </xf>
    <xf numFmtId="43" fontId="48" fillId="0" borderId="0" xfId="0" applyNumberFormat="1" applyFont="1"/>
    <xf numFmtId="4" fontId="49" fillId="2" borderId="1" xfId="12" applyNumberFormat="1" applyFont="1" applyFill="1" applyBorder="1" applyAlignment="1">
      <alignment horizontal="center"/>
    </xf>
    <xf numFmtId="4" fontId="32" fillId="3" borderId="9" xfId="12" applyNumberFormat="1" applyFont="1" applyFill="1" applyBorder="1" applyAlignment="1">
      <alignment horizontal="center"/>
    </xf>
    <xf numFmtId="4" fontId="32" fillId="3" borderId="12" xfId="12" applyNumberFormat="1" applyFont="1" applyFill="1" applyBorder="1" applyAlignment="1">
      <alignment horizontal="center"/>
    </xf>
    <xf numFmtId="4" fontId="32" fillId="3" borderId="10" xfId="12" applyNumberFormat="1" applyFont="1" applyFill="1" applyBorder="1" applyAlignment="1">
      <alignment horizontal="center"/>
    </xf>
    <xf numFmtId="4" fontId="32" fillId="3" borderId="11" xfId="12" applyNumberFormat="1" applyFont="1" applyFill="1" applyBorder="1" applyAlignment="1">
      <alignment horizontal="center" vertical="center" wrapText="1"/>
    </xf>
    <xf numFmtId="49" fontId="35" fillId="2" borderId="11" xfId="12" applyNumberFormat="1" applyFont="1" applyFill="1" applyBorder="1" applyAlignment="1">
      <alignment horizontal="center" vertical="center"/>
    </xf>
    <xf numFmtId="4" fontId="35" fillId="2" borderId="11" xfId="12" applyNumberFormat="1" applyFont="1" applyFill="1" applyBorder="1" applyAlignment="1">
      <alignment horizontal="center" vertical="center"/>
    </xf>
    <xf numFmtId="0" fontId="30" fillId="0" borderId="7" xfId="12" applyFont="1" applyBorder="1" applyAlignment="1">
      <alignment horizontal="center"/>
    </xf>
    <xf numFmtId="0" fontId="30" fillId="0" borderId="8" xfId="12" applyFont="1" applyBorder="1" applyAlignment="1">
      <alignment horizontal="center"/>
    </xf>
    <xf numFmtId="0" fontId="30" fillId="0" borderId="6" xfId="12" applyFont="1" applyBorder="1" applyAlignment="1">
      <alignment horizontal="center"/>
    </xf>
    <xf numFmtId="0" fontId="30" fillId="0" borderId="0" xfId="12" applyFont="1" applyAlignment="1">
      <alignment horizontal="center"/>
    </xf>
    <xf numFmtId="0" fontId="30" fillId="0" borderId="4" xfId="12" applyFont="1" applyBorder="1" applyAlignment="1">
      <alignment horizontal="center"/>
    </xf>
    <xf numFmtId="0" fontId="30" fillId="0" borderId="5" xfId="12" applyFont="1" applyBorder="1" applyAlignment="1">
      <alignment horizontal="center"/>
    </xf>
    <xf numFmtId="0" fontId="31" fillId="0" borderId="5" xfId="0" applyFont="1" applyBorder="1"/>
    <xf numFmtId="0" fontId="30" fillId="0" borderId="3" xfId="12" applyFont="1" applyBorder="1" applyAlignment="1">
      <alignment horizontal="center"/>
    </xf>
    <xf numFmtId="0" fontId="30" fillId="0" borderId="2" xfId="12" applyFont="1" applyBorder="1" applyAlignment="1">
      <alignment horizontal="center"/>
    </xf>
    <xf numFmtId="0" fontId="37" fillId="0" borderId="0" xfId="12" applyFont="1" applyAlignment="1">
      <alignment horizontal="center"/>
    </xf>
    <xf numFmtId="0" fontId="32" fillId="3" borderId="11" xfId="12" applyFont="1" applyFill="1" applyBorder="1" applyAlignment="1">
      <alignment horizontal="center" vertical="center"/>
    </xf>
    <xf numFmtId="0" fontId="32" fillId="3" borderId="11" xfId="12" applyFont="1" applyFill="1" applyBorder="1" applyAlignment="1">
      <alignment horizontal="center" vertical="center" wrapText="1"/>
    </xf>
    <xf numFmtId="4" fontId="32" fillId="3" borderId="11" xfId="12" applyNumberFormat="1" applyFont="1" applyFill="1" applyBorder="1" applyAlignment="1">
      <alignment horizontal="center"/>
    </xf>
    <xf numFmtId="0" fontId="32" fillId="8" borderId="24" xfId="12" applyFont="1" applyFill="1" applyBorder="1" applyAlignment="1">
      <alignment horizontal="center" vertical="center"/>
    </xf>
    <xf numFmtId="0" fontId="32" fillId="8" borderId="1" xfId="12" applyFont="1" applyFill="1" applyBorder="1" applyAlignment="1">
      <alignment horizontal="center" vertical="center"/>
    </xf>
    <xf numFmtId="0" fontId="45" fillId="3" borderId="11" xfId="12" applyFont="1" applyFill="1" applyBorder="1" applyAlignment="1">
      <alignment horizontal="center" vertical="center"/>
    </xf>
    <xf numFmtId="4" fontId="45" fillId="3" borderId="11" xfId="12" applyNumberFormat="1" applyFont="1" applyFill="1" applyBorder="1" applyAlignment="1">
      <alignment horizontal="center" vertical="center"/>
    </xf>
    <xf numFmtId="0" fontId="8" fillId="0" borderId="0" xfId="7" applyFont="1" applyAlignment="1">
      <alignment horizontal="justify" wrapText="1"/>
    </xf>
    <xf numFmtId="0" fontId="11" fillId="6" borderId="0" xfId="29" applyFont="1" applyFill="1" applyAlignment="1">
      <alignment horizontal="justify" wrapText="1"/>
    </xf>
    <xf numFmtId="0" fontId="15" fillId="0" borderId="14" xfId="0" applyFont="1" applyBorder="1" applyAlignment="1">
      <alignment horizontal="left" vertical="justify" wrapText="1"/>
    </xf>
    <xf numFmtId="0" fontId="15" fillId="0" borderId="13" xfId="0" applyFont="1" applyBorder="1" applyAlignment="1">
      <alignment horizontal="left" vertical="justify" wrapText="1"/>
    </xf>
    <xf numFmtId="0" fontId="15" fillId="0" borderId="15" xfId="0" applyFont="1" applyBorder="1" applyAlignment="1">
      <alignment horizontal="left" vertical="justify" wrapText="1"/>
    </xf>
    <xf numFmtId="0" fontId="17" fillId="0" borderId="0" xfId="0" applyFont="1" applyAlignment="1">
      <alignment horizontal="center"/>
    </xf>
    <xf numFmtId="0" fontId="20" fillId="0" borderId="0" xfId="0" applyFont="1" applyAlignment="1">
      <alignment horizontal="center" wrapText="1"/>
    </xf>
    <xf numFmtId="49" fontId="10" fillId="0" borderId="0" xfId="0" applyNumberFormat="1" applyFont="1" applyAlignment="1">
      <alignment horizontal="left" wrapText="1"/>
    </xf>
    <xf numFmtId="0" fontId="10" fillId="0" borderId="0" xfId="0" applyFont="1" applyAlignment="1">
      <alignment horizontal="left" wrapText="1"/>
    </xf>
    <xf numFmtId="4" fontId="10" fillId="0" borderId="0" xfId="0" applyNumberFormat="1" applyFont="1" applyAlignment="1">
      <alignment horizontal="left" wrapText="1"/>
    </xf>
    <xf numFmtId="49" fontId="10" fillId="0" borderId="0" xfId="0" applyNumberFormat="1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26" fillId="0" borderId="0" xfId="7" applyFont="1" applyAlignment="1">
      <alignment horizontal="justify" wrapText="1"/>
    </xf>
  </cellXfs>
  <cellStyles count="34">
    <cellStyle name="Moeda 2" xfId="1" xr:uid="{00000000-0005-0000-0000-000000000000}"/>
    <cellStyle name="Moeda 3" xfId="28" xr:uid="{E1593CE5-CC87-4802-823B-AA6CE2C638C8}"/>
    <cellStyle name="Moeda 4" xfId="33" xr:uid="{298B3BA7-5DF2-47E0-A9AE-28940FD4BE1B}"/>
    <cellStyle name="Normal" xfId="0" builtinId="0"/>
    <cellStyle name="Normal 2" xfId="2" xr:uid="{00000000-0005-0000-0000-000002000000}"/>
    <cellStyle name="Normal 2 2" xfId="3" xr:uid="{00000000-0005-0000-0000-000003000000}"/>
    <cellStyle name="Normal 2 3" xfId="4" xr:uid="{00000000-0005-0000-0000-000004000000}"/>
    <cellStyle name="Normal 2 3 2" xfId="5" xr:uid="{00000000-0005-0000-0000-000005000000}"/>
    <cellStyle name="Normal 2 4" xfId="6" xr:uid="{00000000-0005-0000-0000-000006000000}"/>
    <cellStyle name="Normal 2 5" xfId="27" xr:uid="{B9FF3E92-0FFC-4180-8DE5-D0B0165E686A}"/>
    <cellStyle name="Normal 3" xfId="7" xr:uid="{00000000-0005-0000-0000-000007000000}"/>
    <cellStyle name="Normal 3 2" xfId="29" xr:uid="{A88891B4-4F07-4ADB-97E3-CD408E328135}"/>
    <cellStyle name="Normal 4" xfId="8" xr:uid="{00000000-0005-0000-0000-000008000000}"/>
    <cellStyle name="Normal 4 2" xfId="9" xr:uid="{00000000-0005-0000-0000-000009000000}"/>
    <cellStyle name="Normal 5" xfId="10" xr:uid="{00000000-0005-0000-0000-00000A000000}"/>
    <cellStyle name="Normal 6" xfId="11" xr:uid="{00000000-0005-0000-0000-00000B000000}"/>
    <cellStyle name="Normal_cronograma 6 meses 2" xfId="12" xr:uid="{00000000-0005-0000-0000-00000C000000}"/>
    <cellStyle name="Porcentagem" xfId="13" builtinId="5"/>
    <cellStyle name="Porcentagem 2" xfId="14" xr:uid="{00000000-0005-0000-0000-00000E000000}"/>
    <cellStyle name="Porcentagem 2 2" xfId="15" xr:uid="{00000000-0005-0000-0000-00000F000000}"/>
    <cellStyle name="Porcentagem 2 2 2" xfId="16" xr:uid="{00000000-0005-0000-0000-000010000000}"/>
    <cellStyle name="Porcentagem 3" xfId="30" xr:uid="{79ADDBF5-0424-4371-91C7-2C9381DAD42B}"/>
    <cellStyle name="Separador de milhares 2" xfId="17" xr:uid="{00000000-0005-0000-0000-000011000000}"/>
    <cellStyle name="Separador de milhares 2 2" xfId="18" xr:uid="{00000000-0005-0000-0000-000012000000}"/>
    <cellStyle name="Separador de milhares 2 2 2" xfId="19" xr:uid="{00000000-0005-0000-0000-000013000000}"/>
    <cellStyle name="Separador de milhares 3" xfId="20" xr:uid="{00000000-0005-0000-0000-000014000000}"/>
    <cellStyle name="Separador de milhares 4" xfId="21" xr:uid="{00000000-0005-0000-0000-000015000000}"/>
    <cellStyle name="Separador de milhares 4 2" xfId="22" xr:uid="{00000000-0005-0000-0000-000016000000}"/>
    <cellStyle name="Vírgula" xfId="26" builtinId="3"/>
    <cellStyle name="Vírgula 2" xfId="23" xr:uid="{00000000-0005-0000-0000-000018000000}"/>
    <cellStyle name="Vírgula 2 2" xfId="24" xr:uid="{00000000-0005-0000-0000-000019000000}"/>
    <cellStyle name="Vírgula 2 2 2" xfId="31" xr:uid="{A75BD8DA-61FA-4BEB-B374-5349A09CC9D9}"/>
    <cellStyle name="Vírgula 2 3" xfId="32" xr:uid="{DB619387-97A8-4BD4-9B8F-74B8764F6E91}"/>
    <cellStyle name="Vírgula 3" xfId="25" xr:uid="{00000000-0005-0000-0000-00001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62</xdr:row>
      <xdr:rowOff>11301</xdr:rowOff>
    </xdr:from>
    <xdr:to>
      <xdr:col>0</xdr:col>
      <xdr:colOff>4000501</xdr:colOff>
      <xdr:row>65</xdr:row>
      <xdr:rowOff>152401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33351" y="12774801"/>
          <a:ext cx="3943350" cy="684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BDI =     (</a:t>
          </a:r>
          <a:r>
            <a:rPr lang="pt-BR" sz="1100" u="sng"/>
            <a:t>1+AC/100)x(1+DF/100)x(1+R/100)x(1+l/100</a:t>
          </a:r>
          <a:r>
            <a:rPr lang="pt-BR" sz="1100"/>
            <a:t>)  </a:t>
          </a:r>
          <a:r>
            <a:rPr lang="pt-BR" sz="1100" baseline="0"/>
            <a:t> -1        x100</a:t>
          </a:r>
        </a:p>
        <a:p>
          <a:r>
            <a:rPr lang="pt-BR" sz="1100" baseline="0"/>
            <a:t>                                                1-      </a:t>
          </a:r>
          <a:r>
            <a:rPr lang="pt-BR" sz="1100" u="sng" baseline="0"/>
            <a:t>    l   .           </a:t>
          </a:r>
        </a:p>
        <a:p>
          <a:r>
            <a:rPr lang="pt-BR" sz="1100" baseline="0"/>
            <a:t>                                                           100</a:t>
          </a:r>
          <a:endParaRPr lang="pt-BR" sz="1100"/>
        </a:p>
      </xdr:txBody>
    </xdr:sp>
    <xdr:clientData/>
  </xdr:twoCellAnchor>
  <xdr:twoCellAnchor>
    <xdr:from>
      <xdr:col>0</xdr:col>
      <xdr:colOff>581025</xdr:colOff>
      <xdr:row>62</xdr:row>
      <xdr:rowOff>19050</xdr:rowOff>
    </xdr:from>
    <xdr:to>
      <xdr:col>0</xdr:col>
      <xdr:colOff>3190875</xdr:colOff>
      <xdr:row>65</xdr:row>
      <xdr:rowOff>95250</xdr:rowOff>
    </xdr:to>
    <xdr:sp macro="" textlink="">
      <xdr:nvSpPr>
        <xdr:cNvPr id="3" name="Colchete dupl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657225" y="12782550"/>
          <a:ext cx="2609850" cy="61912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457200</xdr:colOff>
      <xdr:row>62</xdr:row>
      <xdr:rowOff>0</xdr:rowOff>
    </xdr:from>
    <xdr:to>
      <xdr:col>0</xdr:col>
      <xdr:colOff>3415393</xdr:colOff>
      <xdr:row>65</xdr:row>
      <xdr:rowOff>142874</xdr:rowOff>
    </xdr:to>
    <xdr:sp macro="" textlink="">
      <xdr:nvSpPr>
        <xdr:cNvPr id="4" name="Chave dupla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533400" y="12763500"/>
          <a:ext cx="2958193" cy="685799"/>
        </a:xfrm>
        <a:prstGeom prst="brace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1876425</xdr:colOff>
      <xdr:row>63</xdr:row>
      <xdr:rowOff>95250</xdr:rowOff>
    </xdr:from>
    <xdr:to>
      <xdr:col>0</xdr:col>
      <xdr:colOff>2333625</xdr:colOff>
      <xdr:row>65</xdr:row>
      <xdr:rowOff>57149</xdr:rowOff>
    </xdr:to>
    <xdr:sp macro="" textlink="">
      <xdr:nvSpPr>
        <xdr:cNvPr id="5" name="Colchete duplo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1952625" y="13039725"/>
          <a:ext cx="457200" cy="323849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1571624</xdr:colOff>
      <xdr:row>63</xdr:row>
      <xdr:rowOff>57150</xdr:rowOff>
    </xdr:from>
    <xdr:to>
      <xdr:col>0</xdr:col>
      <xdr:colOff>2419349</xdr:colOff>
      <xdr:row>65</xdr:row>
      <xdr:rowOff>142875</xdr:rowOff>
    </xdr:to>
    <xdr:sp macro="" textlink="">
      <xdr:nvSpPr>
        <xdr:cNvPr id="6" name="Colchete duplo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1647824" y="13001625"/>
          <a:ext cx="847725" cy="44767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33</xdr:row>
          <xdr:rowOff>0</xdr:rowOff>
        </xdr:from>
        <xdr:to>
          <xdr:col>0</xdr:col>
          <xdr:colOff>4667250</xdr:colOff>
          <xdr:row>37</xdr:row>
          <xdr:rowOff>9525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6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43</xdr:row>
      <xdr:rowOff>488675</xdr:rowOff>
    </xdr:from>
    <xdr:to>
      <xdr:col>3</xdr:col>
      <xdr:colOff>99392</xdr:colOff>
      <xdr:row>43</xdr:row>
      <xdr:rowOff>1242393</xdr:rowOff>
    </xdr:to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/>
      </xdr:nvSpPr>
      <xdr:spPr>
        <a:xfrm>
          <a:off x="0" y="9814892"/>
          <a:ext cx="6708914" cy="7537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pt-BR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1\c\LECDEMOS\Hitaeng\PROJETOS\EMBASA\Ad-Feij&#227;o\BA-MENDES\Atrab1\LATIN\apg\Mc-APG\AT-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Justo%20e%20Branco/_Projetos/_CONTRIBUI&#199;&#213;ES/Pavimenta&#231;&#227;o%20Cust&#243;dia%202017/_Projeto%20final%20aprovado%2006-04-17%20(padrao%20ok)/PLANILHA%20M&#218;LTIPLA%202.3%20REV%2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J&amp;B%20-%20Prefeituras/Bom%20Jardim/-%20Passagens%20Molhadas%20(CAIXA)%20-%20&#218;ltimo%20Ajuste/Or&#231;amento%20-%20Passagens%20Molhadas/Vers&#227;o%20passada/MEMORIAS%20DE%20CALCULO%20PMS%20BJ%20_rev10%20_fin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PA\PROGRAMA%20&#193;GUA%20PARA%20TODOS%20-%20MIN-SDR\Projeto%20do%20MIN%20(CERB%20E%20CODEVASF)\Abastecimento\Atrab\tecsan\MC-Calc\MC-E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PREFEITURAS/GL&#211;RIA%20DO%20GOIT&#193;/____PROJETOS/2020/ACADEMIA%20RUI%20BARBOSA/Orcamento%20Praca%20Surubim%20MO274760081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FERNANDO\Downloads\Sec.%20Direitos%20Humanos\Ger&#234;ncia%20de%20Projetos\UFRPE\44.003%20-%20Pr&#233;dio%20de%206%20pavimentos\CD%20-%20VERS&#195;O%20FINAL25-09-07\PR&#201;DIO%20DE%206%20PAVIMENTOS\OR&#199;AMENTOS\orca-elet-refinaria%20por%20bloc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ERNANDO\Downloads\Sec.%20Direitos%20Humanos\Ger&#234;ncia%20de%20Projetos\UFRPE\44.003%20-%20Pr&#233;dio%20de%206%20pavimentos\CD%20-%20VERS&#195;O%20FINAL25-09-07\PR&#201;DIO%20DE%206%20PAVIMENTOS\OR&#199;AMENTOS\orca-elet-refinaria%20por%20bloc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STO%20E%20BRANCO/Documents/J&amp;B%2026-06-2018/Gl&#243;ria%20de%20Goit&#225;/PROJETOS/2019/UBS%20LOTEAMENTO%20CAMPO%20ALEGRE/Orcamento%20UBS%20base%20SINAPI%20_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"/>
      <sheetName val="KsKr"/>
      <sheetName val="Etapa Única"/>
      <sheetName val="Trans.2o. trecho"/>
      <sheetName val="Jacaraci"/>
      <sheetName val="Demanda-Total"/>
      <sheetName val="V reservação"/>
      <sheetName val="Pre dimensADUTORA"/>
      <sheetName val="Lista"/>
      <sheetName val="Zona A"/>
      <sheetName val="Zona B"/>
      <sheetName val="ETA-Mat"/>
      <sheetName val="Caracteristicas 1"/>
      <sheetName val="06.05"/>
      <sheetName val="Serviços"/>
    </sheetNames>
    <sheetDataSet>
      <sheetData sheetId="0" refreshError="1"/>
      <sheetData sheetId="1" refreshError="1"/>
      <sheetData sheetId="2" refreshError="1">
        <row r="125">
          <cell r="C125">
            <v>15.399999999999977</v>
          </cell>
          <cell r="E125">
            <v>19.659999999999968</v>
          </cell>
        </row>
        <row r="126">
          <cell r="C126">
            <v>15.542336341085161</v>
          </cell>
          <cell r="E126">
            <v>19.802336341085152</v>
          </cell>
        </row>
        <row r="127">
          <cell r="C127">
            <v>16.257148068197694</v>
          </cell>
          <cell r="E127">
            <v>20.517148068197685</v>
          </cell>
        </row>
        <row r="128">
          <cell r="C128">
            <v>17.518811323131445</v>
          </cell>
          <cell r="E128">
            <v>21.778811323131436</v>
          </cell>
        </row>
        <row r="129">
          <cell r="C129">
            <v>19.303780580867624</v>
          </cell>
          <cell r="E129">
            <v>23.563780580867615</v>
          </cell>
        </row>
        <row r="130">
          <cell r="C130">
            <v>21.598989322352281</v>
          </cell>
          <cell r="E130">
            <v>25.858989322352272</v>
          </cell>
        </row>
        <row r="131">
          <cell r="C131">
            <v>24.396686091835932</v>
          </cell>
          <cell r="E131">
            <v>28.656686091835923</v>
          </cell>
        </row>
        <row r="132">
          <cell r="C132">
            <v>27.42734006018452</v>
          </cell>
          <cell r="E132">
            <v>31.687340060184511</v>
          </cell>
        </row>
        <row r="133">
          <cell r="C133">
            <v>31.13573066002607</v>
          </cell>
          <cell r="E133">
            <v>35.395730660026061</v>
          </cell>
        </row>
        <row r="134">
          <cell r="C134">
            <v>35.325379219265528</v>
          </cell>
          <cell r="E134">
            <v>39.585379219265519</v>
          </cell>
        </row>
      </sheetData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al"/>
      <sheetName val="Novo!"/>
      <sheetName val="Dados"/>
      <sheetName val="BDI"/>
      <sheetName val="Orçamento"/>
      <sheetName val="Memória"/>
      <sheetName val="Comp"/>
      <sheetName val="Cot"/>
      <sheetName val="CronoFF"/>
      <sheetName val="QCI"/>
      <sheetName val="Memorial Descritivo"/>
      <sheetName val="Licitação"/>
      <sheetName val="CronoFF-L"/>
      <sheetName val="QCI-L"/>
      <sheetName val="BM"/>
      <sheetName val="RRE"/>
      <sheetName val="OFÍCIO"/>
      <sheetName val="CC"/>
    </sheetNames>
    <sheetDataSet>
      <sheetData sheetId="0" refreshError="1"/>
      <sheetData sheetId="1" refreshError="1"/>
      <sheetData sheetId="2">
        <row r="29">
          <cell r="G29">
            <v>42917</v>
          </cell>
        </row>
      </sheetData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CAM_BAIXO)"/>
      <sheetName val="(CAM_CIMA)"/>
      <sheetName val="SONDAGEM CAMARÁ DE CIMA"/>
      <sheetName val="SONDAGEM CAMARÁ DE BAIXO"/>
      <sheetName val="MEMÓRIA GERAL (SINAPI)"/>
      <sheetName val="2.Memória Auxiliar - CAM.BAIXO2"/>
      <sheetName val="3. Memória Auxiliar - CAM.CIMA2"/>
      <sheetName val="MEMÓRIA GERAL (SICRO)"/>
      <sheetName val="3. Memória Auxiliar - CAM. CIMA"/>
      <sheetName val="MEMÓRIA GERAL"/>
      <sheetName val="COMPOSIÇÕES"/>
      <sheetName val="COTAÇÕ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ço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DOS"/>
      <sheetName val="BDI (1)"/>
      <sheetName val="PO"/>
      <sheetName val="PLQ"/>
      <sheetName val="CFF"/>
    </sheetNames>
    <definedNames>
      <definedName name="linhaSINAPIxls" refersTo="='PO'!$X1" sheetId="2"/>
    </defined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HA FONTE"/>
      <sheetName val="teat-mus"/>
      <sheetName val="arte"/>
      <sheetName val="Lanchonete"/>
      <sheetName val="Loja 1"/>
      <sheetName val="Loja 2"/>
      <sheetName val="terraço de ativ."/>
      <sheetName val="se-ilum ext"/>
    </sheetNames>
    <sheetDataSet>
      <sheetData sheetId="0" refreshError="1">
        <row r="1">
          <cell r="B1" t="str">
            <v>18.01</v>
          </cell>
        </row>
        <row r="2">
          <cell r="B2" t="str">
            <v>18.01.005</v>
          </cell>
          <cell r="C2" t="str">
            <v>Fio de cobre nu, tempera meio-duro, classe 1A S.M. - 10 mm², inclusive assentamento.</v>
          </cell>
          <cell r="D2" t="str">
            <v>m</v>
          </cell>
          <cell r="F2">
            <v>1.84</v>
          </cell>
          <cell r="G2">
            <v>0</v>
          </cell>
        </row>
        <row r="3">
          <cell r="B3" t="str">
            <v>18.01.010</v>
          </cell>
          <cell r="C3" t="str">
            <v>Fio de cobre, tempera meio-duro, classe 1, com cobertura de PVC, tipo WPP, S.M. - 4 mm², inclusive assentamento.</v>
          </cell>
          <cell r="D3" t="str">
            <v>m</v>
          </cell>
          <cell r="F3">
            <v>0.97</v>
          </cell>
          <cell r="G3">
            <v>0</v>
          </cell>
        </row>
        <row r="4">
          <cell r="B4" t="str">
            <v>18.01.015</v>
          </cell>
          <cell r="C4" t="str">
            <v>Desativação da rede elétrica existente.</v>
          </cell>
          <cell r="D4" t="str">
            <v>vb</v>
          </cell>
          <cell r="F4">
            <v>283.14</v>
          </cell>
        </row>
        <row r="5">
          <cell r="B5" t="str">
            <v>18.01.016</v>
          </cell>
          <cell r="C5" t="str">
            <v>Revisão do circuito elétrico que alimenta as luminárias para lâmpadas vapor mercúrio (aproveitamento de 90 % da fiação existente).</v>
          </cell>
          <cell r="D5" t="str">
            <v>vb</v>
          </cell>
          <cell r="F5">
            <v>613.08000000000004</v>
          </cell>
        </row>
        <row r="6">
          <cell r="B6" t="str">
            <v>18.01.020</v>
          </cell>
          <cell r="C6" t="str">
            <v>Fio de cobre, tempera meio-duro, classe 1, com cobertura de PVC, tipo WPP, S.M. - 6 mm², inclusive assentamento.</v>
          </cell>
          <cell r="D6" t="str">
            <v>m</v>
          </cell>
          <cell r="F6">
            <v>1.1599999999999999</v>
          </cell>
          <cell r="G6">
            <v>0</v>
          </cell>
        </row>
        <row r="7">
          <cell r="B7" t="str">
            <v>18.01.025</v>
          </cell>
          <cell r="C7" t="str">
            <v>Fio de cobre, tempera meio-duro, classe 1, com cobertura de PVC, tipo WPP, S.M. - 10 mm², inclusive assentamento.</v>
          </cell>
          <cell r="D7" t="str">
            <v>m</v>
          </cell>
          <cell r="F7">
            <v>1.62</v>
          </cell>
          <cell r="G7">
            <v>0</v>
          </cell>
        </row>
        <row r="8">
          <cell r="B8" t="str">
            <v>18.01.030</v>
          </cell>
          <cell r="C8" t="str">
            <v>Cabo de cobre, tempera meio-duro, encordoamento classe 2, com cobertura de PVC, tipo WPP, S.M. - 10 mm², inclusive assentamento.</v>
          </cell>
          <cell r="D8" t="str">
            <v>m</v>
          </cell>
          <cell r="F8">
            <v>1.64</v>
          </cell>
          <cell r="G8">
            <v>0</v>
          </cell>
        </row>
        <row r="9">
          <cell r="B9" t="str">
            <v>18.01.040</v>
          </cell>
          <cell r="C9" t="str">
            <v>Cabo de cobre, tempera meio-duro, encordoamento classe 2, com cobertura de PVC, tipo WPP, S.M. - 16 mm², inclusive assentamento.</v>
          </cell>
          <cell r="D9" t="str">
            <v>m</v>
          </cell>
          <cell r="F9">
            <v>2.44</v>
          </cell>
          <cell r="G9">
            <v>0</v>
          </cell>
        </row>
        <row r="10">
          <cell r="B10" t="str">
            <v>18.01.050</v>
          </cell>
          <cell r="C10" t="str">
            <v>Cabo de cobre, tempera meio-duro, encordoamento classe 2, com cobertura de PVC, tipo WPP, S.M. - 25 mm², inclusive assentamento.</v>
          </cell>
          <cell r="D10" t="str">
            <v>m</v>
          </cell>
          <cell r="F10">
            <v>3.24</v>
          </cell>
          <cell r="G10">
            <v>0</v>
          </cell>
        </row>
        <row r="11">
          <cell r="B11" t="str">
            <v>18.01.060</v>
          </cell>
          <cell r="C11" t="str">
            <v xml:space="preserve">Fornecimento e instalação de cabo de cobre nutrancado e asete fios, de tempera mole, bitola de 16 mm2. </v>
          </cell>
          <cell r="D11" t="str">
            <v>m</v>
          </cell>
          <cell r="F11">
            <v>3.4</v>
          </cell>
          <cell r="G11">
            <v>0</v>
          </cell>
        </row>
        <row r="13">
          <cell r="B13" t="str">
            <v>18.02</v>
          </cell>
        </row>
        <row r="14">
          <cell r="B14" t="str">
            <v>18.02.005</v>
          </cell>
          <cell r="C14" t="str">
            <v>Colocação de poste de ferro</v>
          </cell>
          <cell r="D14" t="str">
            <v>m</v>
          </cell>
          <cell r="F14">
            <v>6.51</v>
          </cell>
          <cell r="G14">
            <v>0</v>
          </cell>
        </row>
        <row r="15">
          <cell r="B15" t="str">
            <v>18.02.010</v>
          </cell>
          <cell r="C15" t="str">
            <v>Retirada de postes de concreto secção duplo T200 / 8 com engastamento direto no solo de 1,40 m (Poste 184-570, 18570 e mais dois sem identificação)</v>
          </cell>
          <cell r="D15" t="str">
            <v>un</v>
          </cell>
          <cell r="F15">
            <v>51.97</v>
          </cell>
          <cell r="G15">
            <v>0</v>
          </cell>
        </row>
        <row r="16">
          <cell r="B16" t="str">
            <v>18.02.020</v>
          </cell>
          <cell r="C16" t="str">
            <v>Poste de concreto secção duplo T, 100/8, com engastamento direto no solo de 1,40 m, inclusive colocação.</v>
          </cell>
          <cell r="D16" t="str">
            <v>un</v>
          </cell>
          <cell r="F16">
            <v>141.27000000000001</v>
          </cell>
          <cell r="G16">
            <v>0</v>
          </cell>
        </row>
        <row r="17">
          <cell r="B17" t="str">
            <v>18.02.025</v>
          </cell>
          <cell r="C17" t="str">
            <v>Fornecimento e instalação de poste ornamental com h=4,0 m, sendo 1,0 m de enterrado, com 03 luminárias, vidro transparente modelo MLD 304 / B, bem como pintura á óleo, duas demãos, cor preta, conforme projeto.</v>
          </cell>
          <cell r="D17" t="str">
            <v>un</v>
          </cell>
          <cell r="F17">
            <v>239.88</v>
          </cell>
          <cell r="G17">
            <v>0</v>
          </cell>
        </row>
        <row r="18">
          <cell r="B18" t="str">
            <v>18.02.026</v>
          </cell>
          <cell r="C18" t="str">
            <v>Deslocamento de poste.</v>
          </cell>
          <cell r="D18" t="str">
            <v>un</v>
          </cell>
          <cell r="F18">
            <v>67.33</v>
          </cell>
          <cell r="G18">
            <v>0</v>
          </cell>
        </row>
        <row r="19">
          <cell r="B19" t="str">
            <v>18.02.030</v>
          </cell>
          <cell r="C19" t="str">
            <v>Poste de concreto secção duplo T, 200/8, com engastamento direto no solo de 1,40 m, inclusive colocação.</v>
          </cell>
          <cell r="D19" t="str">
            <v>un</v>
          </cell>
          <cell r="F19">
            <v>160.6</v>
          </cell>
          <cell r="G19">
            <v>0</v>
          </cell>
        </row>
        <row r="20">
          <cell r="B20" t="str">
            <v>18.02.040</v>
          </cell>
          <cell r="C20" t="str">
            <v>Poste de concreto secção duplo T, 200/12, com engastamento direto no solo de 1,80 m, inclusive colocação.</v>
          </cell>
          <cell r="D20" t="str">
            <v>un</v>
          </cell>
          <cell r="F20">
            <v>264.32</v>
          </cell>
          <cell r="G20">
            <v>0</v>
          </cell>
        </row>
        <row r="21">
          <cell r="B21" t="str">
            <v>18.02.045</v>
          </cell>
          <cell r="C21" t="str">
            <v>Poste de concreto secção duplo T, 300/8, com engastamento direto no solo de 1,40 m, inclusive colocação.</v>
          </cell>
          <cell r="D21" t="str">
            <v>un</v>
          </cell>
          <cell r="F21">
            <v>193.4</v>
          </cell>
          <cell r="G21">
            <v>0</v>
          </cell>
        </row>
        <row r="22">
          <cell r="B22" t="str">
            <v>18.02.050</v>
          </cell>
          <cell r="C22" t="str">
            <v>Poste de concreto secção duplo T, 300/12, com engastamento direto no solo de 1,80 m, inclusive colocação.</v>
          </cell>
          <cell r="D22" t="str">
            <v>un</v>
          </cell>
          <cell r="F22">
            <v>55.74</v>
          </cell>
          <cell r="G22">
            <v>0</v>
          </cell>
        </row>
        <row r="23">
          <cell r="B23" t="str">
            <v>18.02.051</v>
          </cell>
          <cell r="C23" t="str">
            <v xml:space="preserve">Super poste de concreto armado circular com altura de 20 m. </v>
          </cell>
          <cell r="D23" t="str">
            <v>un</v>
          </cell>
          <cell r="F23">
            <v>2209.3200000000002</v>
          </cell>
          <cell r="G23">
            <v>0</v>
          </cell>
        </row>
        <row r="24">
          <cell r="B24" t="str">
            <v>18.02.060</v>
          </cell>
          <cell r="C24" t="str">
            <v>Poste de concreto c/ seção circular c/ iluminação de 3 pétalas c/ altura de 8 m inclusive colocação, fixação e base de concreto p/ fixação</v>
          </cell>
          <cell r="D24" t="str">
            <v>un</v>
          </cell>
          <cell r="F24">
            <v>888.06</v>
          </cell>
        </row>
        <row r="25">
          <cell r="B25" t="str">
            <v>18.02.070</v>
          </cell>
          <cell r="C25" t="str">
            <v>Poste ornamental.</v>
          </cell>
          <cell r="D25" t="str">
            <v>un</v>
          </cell>
          <cell r="F25">
            <v>210.72</v>
          </cell>
        </row>
        <row r="26">
          <cell r="B26" t="str">
            <v>18.02.071</v>
          </cell>
          <cell r="C26" t="str">
            <v>Poste em concreto vibrado seção circular 9 m - 200 kg</v>
          </cell>
          <cell r="D26" t="str">
            <v>un</v>
          </cell>
          <cell r="F26">
            <v>216</v>
          </cell>
        </row>
        <row r="27">
          <cell r="B27" t="str">
            <v>18.02.080</v>
          </cell>
          <cell r="C27" t="str">
            <v>Fornecimento e instalação de rele fotoelétrico, 1000 w - 220 v.</v>
          </cell>
          <cell r="D27" t="str">
            <v>un</v>
          </cell>
          <cell r="F27">
            <v>18</v>
          </cell>
        </row>
        <row r="29">
          <cell r="B29" t="str">
            <v>18.03</v>
          </cell>
        </row>
        <row r="30">
          <cell r="B30" t="str">
            <v>18.03.010</v>
          </cell>
          <cell r="C30" t="str">
            <v>Estrutura secundária B1 completa, inclusive fixação.</v>
          </cell>
          <cell r="D30" t="str">
            <v>un</v>
          </cell>
          <cell r="F30">
            <v>29.1</v>
          </cell>
          <cell r="G30">
            <v>0</v>
          </cell>
        </row>
        <row r="31">
          <cell r="B31" t="str">
            <v>18.03.015</v>
          </cell>
          <cell r="C31" t="str">
            <v>Estrutura secundária B2 completa, inclusive fixação.</v>
          </cell>
          <cell r="D31" t="str">
            <v>un</v>
          </cell>
          <cell r="F31">
            <v>35.21</v>
          </cell>
          <cell r="G31">
            <v>0</v>
          </cell>
        </row>
        <row r="32">
          <cell r="B32" t="str">
            <v>18.03.020</v>
          </cell>
          <cell r="C32" t="str">
            <v>Estrutura secundária B3 completa, inclusive fixação.</v>
          </cell>
          <cell r="D32" t="str">
            <v>un</v>
          </cell>
          <cell r="F32">
            <v>59.23</v>
          </cell>
          <cell r="G32">
            <v>0</v>
          </cell>
        </row>
        <row r="33">
          <cell r="B33" t="str">
            <v>18.03.030</v>
          </cell>
          <cell r="C33" t="str">
            <v>Estrutura secundária B4 completa, inclusive fixação.</v>
          </cell>
          <cell r="D33" t="str">
            <v>un</v>
          </cell>
          <cell r="F33">
            <v>65.989999999999995</v>
          </cell>
          <cell r="G33">
            <v>0</v>
          </cell>
        </row>
        <row r="34">
          <cell r="B34" t="str">
            <v>18.03.031</v>
          </cell>
          <cell r="C34" t="str">
            <v>Cabo de iluminação 1/0 AWG - NU</v>
          </cell>
          <cell r="D34" t="str">
            <v>m</v>
          </cell>
          <cell r="F34">
            <v>19.54</v>
          </cell>
          <cell r="G34">
            <v>0</v>
          </cell>
        </row>
        <row r="35">
          <cell r="B35" t="str">
            <v>18.03.032</v>
          </cell>
          <cell r="C35" t="str">
            <v>Isoladores tipo castanha</v>
          </cell>
          <cell r="D35" t="str">
            <v>un</v>
          </cell>
          <cell r="F35">
            <v>17.399999999999999</v>
          </cell>
          <cell r="G35">
            <v>0</v>
          </cell>
        </row>
        <row r="36">
          <cell r="B36" t="str">
            <v>18.03.033</v>
          </cell>
          <cell r="C36" t="str">
            <v>Foto célula tipo NA.</v>
          </cell>
          <cell r="D36" t="str">
            <v>un</v>
          </cell>
          <cell r="F36">
            <v>12.77</v>
          </cell>
          <cell r="G36">
            <v>0</v>
          </cell>
        </row>
        <row r="38">
          <cell r="B38" t="str">
            <v>18.04</v>
          </cell>
        </row>
        <row r="39">
          <cell r="B39" t="str">
            <v>18.04.010</v>
          </cell>
          <cell r="C39" t="str">
            <v>Eletroduto de ferro galvanizado de 3/4 pol., inclusive assentamento.</v>
          </cell>
          <cell r="D39" t="str">
            <v>m</v>
          </cell>
          <cell r="F39">
            <v>4.9000000000000004</v>
          </cell>
          <cell r="G39">
            <v>0</v>
          </cell>
        </row>
        <row r="40">
          <cell r="B40" t="str">
            <v>18.04.020</v>
          </cell>
          <cell r="C40" t="str">
            <v>Eletroduto de ferro galvanizado de 1 pol., inclusive assentamento.</v>
          </cell>
          <cell r="D40" t="str">
            <v>m</v>
          </cell>
          <cell r="F40">
            <v>7.43</v>
          </cell>
          <cell r="G40">
            <v>0</v>
          </cell>
        </row>
        <row r="41">
          <cell r="B41" t="str">
            <v>18.04.030</v>
          </cell>
          <cell r="C41" t="str">
            <v>Eletroduto de ferro galvanizado de 1 1/2 pol., inclusive assentamento.</v>
          </cell>
          <cell r="D41" t="str">
            <v>m</v>
          </cell>
          <cell r="F41">
            <v>11.76</v>
          </cell>
          <cell r="G41">
            <v>0</v>
          </cell>
        </row>
        <row r="42">
          <cell r="B42" t="str">
            <v>18.04.040</v>
          </cell>
          <cell r="C42" t="str">
            <v>Eletroduto de ferro galvanizado de 2 pol., inclusive assentamento.</v>
          </cell>
          <cell r="D42" t="str">
            <v>m</v>
          </cell>
          <cell r="F42">
            <v>15.46</v>
          </cell>
          <cell r="G42">
            <v>0</v>
          </cell>
        </row>
        <row r="43">
          <cell r="B43" t="str">
            <v>18.04.050</v>
          </cell>
          <cell r="C43" t="str">
            <v>Eletroduto de ferro galvanizado de 2 1/2 pol., inclusive assentamento.</v>
          </cell>
          <cell r="D43" t="str">
            <v>m</v>
          </cell>
          <cell r="F43">
            <v>23.01</v>
          </cell>
          <cell r="G43">
            <v>0</v>
          </cell>
        </row>
        <row r="44">
          <cell r="B44" t="str">
            <v>18.04.060</v>
          </cell>
          <cell r="C44" t="str">
            <v>Eletroduto de ferro galvanizado de 4 pol., inclusive assentamento.</v>
          </cell>
          <cell r="D44" t="str">
            <v>m</v>
          </cell>
          <cell r="F44">
            <v>37.299999999999997</v>
          </cell>
          <cell r="G44">
            <v>0</v>
          </cell>
        </row>
        <row r="45">
          <cell r="B45" t="str">
            <v>18.04.061</v>
          </cell>
          <cell r="C45" t="str">
            <v>Eletroduto de PVC rígido de 11/2" com luva de rosca interna, inclusive assentamento</v>
          </cell>
          <cell r="D45" t="str">
            <v>un</v>
          </cell>
          <cell r="F45">
            <v>6.33</v>
          </cell>
        </row>
        <row r="47">
          <cell r="B47" t="str">
            <v>18.05</v>
          </cell>
        </row>
        <row r="48">
          <cell r="B48" t="str">
            <v>18.05.010</v>
          </cell>
          <cell r="C48" t="str">
            <v>Curva de ferro galvanizado de 3/4 pol., inclusive assentamento.</v>
          </cell>
          <cell r="D48" t="str">
            <v>un</v>
          </cell>
          <cell r="F48">
            <v>3.1</v>
          </cell>
          <cell r="G48">
            <v>0</v>
          </cell>
        </row>
        <row r="49">
          <cell r="B49" t="str">
            <v>18.05.020</v>
          </cell>
          <cell r="C49" t="str">
            <v>Curva de ferro galvanizado de 1 pol., inclusive assentamento.</v>
          </cell>
          <cell r="D49" t="str">
            <v>un</v>
          </cell>
          <cell r="F49">
            <v>4.53</v>
          </cell>
          <cell r="G49">
            <v>0</v>
          </cell>
        </row>
        <row r="50">
          <cell r="B50" t="str">
            <v>18.05.030</v>
          </cell>
          <cell r="C50" t="str">
            <v>Curva de ferro galvanizado de 1 1/2 pol., inclusive assentamento.</v>
          </cell>
          <cell r="D50" t="str">
            <v>un</v>
          </cell>
          <cell r="F50">
            <v>10.41</v>
          </cell>
          <cell r="G50">
            <v>0</v>
          </cell>
        </row>
        <row r="51">
          <cell r="B51" t="str">
            <v>18.05.040</v>
          </cell>
          <cell r="C51" t="str">
            <v>Curva de ferro galvanizado de 2 pol., inclusive assentamento.</v>
          </cell>
          <cell r="D51" t="str">
            <v>un</v>
          </cell>
          <cell r="F51">
            <v>16.78</v>
          </cell>
          <cell r="G51">
            <v>0</v>
          </cell>
        </row>
        <row r="52">
          <cell r="B52" t="str">
            <v>18.05.050</v>
          </cell>
          <cell r="C52" t="str">
            <v>Curva de ferro galvanizado de 2 1/2 pol., inclusive assentamento.</v>
          </cell>
          <cell r="D52" t="str">
            <v>un</v>
          </cell>
          <cell r="F52">
            <v>36.65</v>
          </cell>
          <cell r="G52">
            <v>0</v>
          </cell>
        </row>
        <row r="53">
          <cell r="B53" t="str">
            <v>18.05.060</v>
          </cell>
          <cell r="C53" t="str">
            <v>Curva de ferro galvanizado de 4 pol., inclusive assentamento.</v>
          </cell>
          <cell r="D53" t="str">
            <v>un</v>
          </cell>
          <cell r="F53">
            <v>76.64</v>
          </cell>
          <cell r="G53">
            <v>0</v>
          </cell>
        </row>
        <row r="54">
          <cell r="B54" t="str">
            <v>18.05.065</v>
          </cell>
          <cell r="C54" t="str">
            <v>Fornecimento e assentamento de haste de aterramento 5/8" x 2,40 m coppereweld</v>
          </cell>
          <cell r="D54" t="str">
            <v>un</v>
          </cell>
          <cell r="F54">
            <v>22.22</v>
          </cell>
        </row>
        <row r="56">
          <cell r="B56" t="str">
            <v>18.06</v>
          </cell>
        </row>
        <row r="57">
          <cell r="B57" t="str">
            <v>18.06.010</v>
          </cell>
          <cell r="C57" t="str">
            <v>Luva de ferro galvanizado de 3/4 pol., inclusive assentamento.</v>
          </cell>
          <cell r="D57" t="str">
            <v>un</v>
          </cell>
          <cell r="F57">
            <v>1.1299999999999999</v>
          </cell>
          <cell r="G57">
            <v>0</v>
          </cell>
        </row>
        <row r="58">
          <cell r="B58" t="str">
            <v>18.06.020</v>
          </cell>
          <cell r="C58" t="str">
            <v>Luva de ferro galvanizado de 1 pol., inclusive assentamento.</v>
          </cell>
          <cell r="D58" t="str">
            <v>un</v>
          </cell>
          <cell r="F58">
            <v>1.68</v>
          </cell>
          <cell r="G58">
            <v>0</v>
          </cell>
        </row>
        <row r="59">
          <cell r="B59" t="str">
            <v>18.06.030</v>
          </cell>
          <cell r="C59" t="str">
            <v>Luva de ferro galvanizado de 1 1/2 pol., inclusive assentamento.</v>
          </cell>
          <cell r="D59" t="str">
            <v>un</v>
          </cell>
          <cell r="F59">
            <v>2.91</v>
          </cell>
          <cell r="G59">
            <v>0</v>
          </cell>
        </row>
        <row r="60">
          <cell r="B60" t="str">
            <v>18.06.040</v>
          </cell>
          <cell r="C60" t="str">
            <v>Luva de ferro galvanizado de 2 pol., inclusive assentamento.</v>
          </cell>
          <cell r="D60" t="str">
            <v>un</v>
          </cell>
          <cell r="F60">
            <v>4.05</v>
          </cell>
          <cell r="G60">
            <v>0</v>
          </cell>
        </row>
        <row r="61">
          <cell r="B61" t="str">
            <v>18.06.050</v>
          </cell>
          <cell r="C61" t="str">
            <v>Luva de ferro galvanizado de 2 1/2 pol., inclusive assentamento.</v>
          </cell>
          <cell r="D61" t="str">
            <v>un</v>
          </cell>
          <cell r="F61">
            <v>7.16</v>
          </cell>
          <cell r="G61">
            <v>0</v>
          </cell>
        </row>
        <row r="62">
          <cell r="B62" t="str">
            <v>18.06.060</v>
          </cell>
          <cell r="C62" t="str">
            <v>Luva de ferro galvanizado de 4 pol., inclusive assentamento.</v>
          </cell>
          <cell r="D62" t="str">
            <v>un</v>
          </cell>
          <cell r="F62">
            <v>13.42</v>
          </cell>
          <cell r="G62">
            <v>0</v>
          </cell>
        </row>
        <row r="63">
          <cell r="B63" t="str">
            <v>18.06.061</v>
          </cell>
          <cell r="C63" t="str">
            <v>Luva de PVC rígido diâmetro de 2".</v>
          </cell>
          <cell r="D63" t="str">
            <v>un</v>
          </cell>
          <cell r="F63">
            <v>1.93</v>
          </cell>
          <cell r="G63">
            <v>0</v>
          </cell>
        </row>
        <row r="64">
          <cell r="B64" t="str">
            <v>18.06.062</v>
          </cell>
          <cell r="C64" t="str">
            <v>Luva de emenda para cabo 10 mm</v>
          </cell>
          <cell r="D64" t="str">
            <v>un</v>
          </cell>
          <cell r="F64">
            <v>0.35</v>
          </cell>
        </row>
        <row r="66">
          <cell r="B66" t="str">
            <v>18.07</v>
          </cell>
        </row>
        <row r="67">
          <cell r="B67" t="str">
            <v>18.07.010</v>
          </cell>
          <cell r="C67" t="str">
            <v>Jogo de bucha e arruela de alumínio de 1/2 pol., inclusive fixação.</v>
          </cell>
          <cell r="D67" t="str">
            <v>cj</v>
          </cell>
          <cell r="F67">
            <v>0.27</v>
          </cell>
          <cell r="G67">
            <v>0</v>
          </cell>
        </row>
        <row r="68">
          <cell r="B68" t="str">
            <v>18.07.020</v>
          </cell>
          <cell r="C68" t="str">
            <v>Jogo de bucha e arruela de alumínio de 3/4 pol., inclusive fixação.</v>
          </cell>
          <cell r="D68" t="str">
            <v>cj</v>
          </cell>
          <cell r="F68">
            <v>0.28999999999999998</v>
          </cell>
          <cell r="G68">
            <v>0</v>
          </cell>
        </row>
        <row r="69">
          <cell r="B69" t="str">
            <v>18.07.030</v>
          </cell>
          <cell r="C69" t="str">
            <v>Jogo de bucha e arruela de alumínio de 1 pol., inclusive fixação.</v>
          </cell>
          <cell r="D69" t="str">
            <v>cj</v>
          </cell>
          <cell r="F69">
            <v>0.45</v>
          </cell>
          <cell r="G69">
            <v>0</v>
          </cell>
        </row>
        <row r="70">
          <cell r="B70" t="str">
            <v>18.07.040</v>
          </cell>
          <cell r="C70" t="str">
            <v>Jogo de bucha e arruela de alumínio de 1 1/2 pol., inclusive fixação.</v>
          </cell>
          <cell r="D70" t="str">
            <v>cj</v>
          </cell>
          <cell r="F70">
            <v>0.85</v>
          </cell>
          <cell r="G70">
            <v>0</v>
          </cell>
        </row>
        <row r="71">
          <cell r="B71" t="str">
            <v>18.07.050</v>
          </cell>
          <cell r="C71" t="str">
            <v>Jogo de bucha e arruela de alumínio de 2 pol., inclusive fixação.</v>
          </cell>
          <cell r="D71" t="str">
            <v>cj</v>
          </cell>
          <cell r="F71">
            <v>1.64</v>
          </cell>
          <cell r="G71">
            <v>0</v>
          </cell>
        </row>
        <row r="72">
          <cell r="B72" t="str">
            <v>18.07.060</v>
          </cell>
          <cell r="C72" t="str">
            <v>Jogo de bucha e arruela de alumínio de 2 1/2 pol., inclusive fixação.</v>
          </cell>
          <cell r="D72" t="str">
            <v>cj</v>
          </cell>
          <cell r="F72">
            <v>2.39</v>
          </cell>
          <cell r="G72">
            <v>0</v>
          </cell>
        </row>
        <row r="73">
          <cell r="B73" t="str">
            <v>18.07.070</v>
          </cell>
          <cell r="C73" t="str">
            <v>Jogo de bucha e arruela de alumínio de 3 pol., inclusive fixação.</v>
          </cell>
          <cell r="D73" t="str">
            <v>cj</v>
          </cell>
          <cell r="F73">
            <v>3.79</v>
          </cell>
          <cell r="G73">
            <v>0</v>
          </cell>
        </row>
        <row r="74">
          <cell r="B74" t="str">
            <v>18.07.072</v>
          </cell>
          <cell r="C74" t="str">
            <v>Ganchos de 5/16".</v>
          </cell>
          <cell r="D74" t="str">
            <v>un</v>
          </cell>
          <cell r="F74">
            <v>0.8</v>
          </cell>
          <cell r="G74">
            <v>0</v>
          </cell>
        </row>
        <row r="75">
          <cell r="B75" t="str">
            <v>18.07.080</v>
          </cell>
          <cell r="C75" t="str">
            <v>Jogo de bucha e arruela de alumínio de 4 pol., inclusive fixação.</v>
          </cell>
          <cell r="D75" t="str">
            <v>cj</v>
          </cell>
          <cell r="F75">
            <v>5.31</v>
          </cell>
          <cell r="G75">
            <v>0</v>
          </cell>
        </row>
        <row r="77">
          <cell r="B77" t="str">
            <v>18.08</v>
          </cell>
        </row>
        <row r="78">
          <cell r="B78" t="str">
            <v>18.08.010</v>
          </cell>
          <cell r="C78" t="str">
            <v>Caixa para medição monofásica uso interno, inclusive colocação (padrão CELPE).</v>
          </cell>
          <cell r="D78" t="str">
            <v>un</v>
          </cell>
          <cell r="F78">
            <v>38.5</v>
          </cell>
          <cell r="G78">
            <v>0</v>
          </cell>
        </row>
        <row r="79">
          <cell r="B79" t="str">
            <v>18.08.020</v>
          </cell>
          <cell r="C79" t="str">
            <v>Caixa para medição monofásica uso externo, inclusive colocação (padrão CELPE).</v>
          </cell>
          <cell r="D79" t="str">
            <v>un</v>
          </cell>
          <cell r="F79">
            <v>48.6</v>
          </cell>
          <cell r="G79">
            <v>0</v>
          </cell>
        </row>
        <row r="81">
          <cell r="B81" t="str">
            <v>18.09</v>
          </cell>
        </row>
        <row r="82">
          <cell r="B82" t="str">
            <v>18.09.010</v>
          </cell>
          <cell r="C82" t="str">
            <v>Caixa para medição trifásica uso interno, modelo D, inclusive colocação (padrão CELPE).</v>
          </cell>
          <cell r="D82" t="str">
            <v>un</v>
          </cell>
          <cell r="F82">
            <v>82.93</v>
          </cell>
          <cell r="G82">
            <v>0</v>
          </cell>
        </row>
        <row r="83">
          <cell r="B83" t="str">
            <v>18.09.020</v>
          </cell>
          <cell r="C83" t="str">
            <v>Caixa para medição trifásica uso externo, modelo D, inclusive colocação (padrão CELPE).</v>
          </cell>
          <cell r="D83" t="str">
            <v>un</v>
          </cell>
          <cell r="F83">
            <v>104.26</v>
          </cell>
          <cell r="G83">
            <v>0</v>
          </cell>
        </row>
        <row r="85">
          <cell r="B85" t="str">
            <v>18.10</v>
          </cell>
        </row>
        <row r="86">
          <cell r="B86" t="str">
            <v>18.10.020</v>
          </cell>
          <cell r="C86" t="str">
            <v>Chave de faca de 2 polos, 30 A, 250 V, com base de ardósia, com 02 fusíveis tipo cartucho e parafusos, inclusive instalação em quadro de medição.</v>
          </cell>
          <cell r="D86" t="str">
            <v>un</v>
          </cell>
          <cell r="F86">
            <v>11.1</v>
          </cell>
          <cell r="G86">
            <v>0</v>
          </cell>
        </row>
        <row r="87">
          <cell r="B87" t="str">
            <v>18.10.030</v>
          </cell>
          <cell r="C87" t="str">
            <v>Chave de faca de 2 polos, 60 A, 250 V, com base de ardósia, com 02 fusíveis tipo cartucho e parafusos, inclusive instalação em quadro de medição.</v>
          </cell>
          <cell r="D87" t="str">
            <v>un</v>
          </cell>
          <cell r="F87">
            <v>16.3</v>
          </cell>
          <cell r="G87">
            <v>0</v>
          </cell>
        </row>
        <row r="88">
          <cell r="B88" t="str">
            <v>18.10.040</v>
          </cell>
          <cell r="C88" t="str">
            <v>Chave de faca de 3 polos, 60 A, 600 V, com base de ardósia, com 03 fusíveis tipo cartucho e parafusos, inclusive instalação em quadro de medição.</v>
          </cell>
          <cell r="D88" t="str">
            <v>un</v>
          </cell>
          <cell r="F88">
            <v>31.96</v>
          </cell>
          <cell r="G88">
            <v>0</v>
          </cell>
        </row>
        <row r="89">
          <cell r="B89" t="str">
            <v>18.10.050</v>
          </cell>
          <cell r="C89" t="str">
            <v>Chave de faca de 3 polos, 100 A, 600 V, com base de ardósia, com 03 fusíveis tipo cartucho e parafusos, inclusive instalação em quadro de medição.</v>
          </cell>
          <cell r="D89" t="str">
            <v>un</v>
          </cell>
          <cell r="F89">
            <v>57.62</v>
          </cell>
          <cell r="G89">
            <v>0</v>
          </cell>
        </row>
        <row r="90">
          <cell r="B90" t="str">
            <v>18.10.060</v>
          </cell>
          <cell r="C90" t="str">
            <v>Chave seccionadora com fusível, 125A, tipo 3NP4090 SIEMENS ou similar, tripolar com 03 fusíveis NH tamanho 00 e parafusos, inclusive instalação em quadro de medição.</v>
          </cell>
          <cell r="D90" t="str">
            <v>un</v>
          </cell>
          <cell r="F90">
            <v>85.08</v>
          </cell>
          <cell r="G90">
            <v>0</v>
          </cell>
        </row>
        <row r="91">
          <cell r="B91" t="str">
            <v>18.10.070</v>
          </cell>
          <cell r="C91" t="str">
            <v>Chave seccionadora com fusível, 250A, tipo 3NP2200 SIEMENS ou similar, tripolar com 03 fusíveis NH tamanho 01 e parafusos, inclusive instalação em quadro de medição.</v>
          </cell>
          <cell r="D91" t="str">
            <v>un</v>
          </cell>
          <cell r="F91">
            <v>141.25</v>
          </cell>
          <cell r="G91">
            <v>0</v>
          </cell>
        </row>
        <row r="93">
          <cell r="B93" t="str">
            <v>18.11</v>
          </cell>
        </row>
        <row r="94">
          <cell r="B94" t="str">
            <v>18.11.030</v>
          </cell>
          <cell r="C94" t="str">
            <v>Base para fusível tipo NH de 6 A a 125A, tamanho 00, SIEMENS ou similar, com parafusos, inclusive instalação em quadro.</v>
          </cell>
          <cell r="D94" t="str">
            <v>un</v>
          </cell>
          <cell r="F94">
            <v>9.09</v>
          </cell>
          <cell r="G94">
            <v>0</v>
          </cell>
        </row>
        <row r="95">
          <cell r="B95" t="str">
            <v>18.11.040</v>
          </cell>
          <cell r="C95" t="str">
            <v>Base para fusível tipo NH de 36 A a 250A, tamanho 1, SIEMENS ou similar, com parafusos, inclusive instalação em quadro.</v>
          </cell>
          <cell r="D95" t="str">
            <v>un</v>
          </cell>
          <cell r="F95">
            <v>17.96</v>
          </cell>
          <cell r="G95">
            <v>0</v>
          </cell>
        </row>
        <row r="97">
          <cell r="B97" t="str">
            <v>18.12</v>
          </cell>
        </row>
        <row r="98">
          <cell r="B98" t="str">
            <v>18.12.070</v>
          </cell>
          <cell r="C98" t="str">
            <v>Fusível tipo NH de 20A, tamanho 00, SIEMENS ou similar, inclusive instalação em quadro.</v>
          </cell>
          <cell r="D98" t="str">
            <v>un</v>
          </cell>
          <cell r="F98">
            <v>5.67</v>
          </cell>
          <cell r="G98">
            <v>0</v>
          </cell>
        </row>
        <row r="99">
          <cell r="B99" t="str">
            <v>18.12.080</v>
          </cell>
          <cell r="C99" t="str">
            <v>Fusível tipo NH de 25A, tamanho 00, SIEMENS ou similar, inclusive instalação em quadro.</v>
          </cell>
          <cell r="D99" t="str">
            <v>un</v>
          </cell>
          <cell r="F99">
            <v>5.67</v>
          </cell>
          <cell r="G99">
            <v>0</v>
          </cell>
        </row>
        <row r="100">
          <cell r="B100" t="str">
            <v>18.12.090</v>
          </cell>
          <cell r="C100" t="str">
            <v>Fusível tipo NH de 36A, tamanho 00, SIEMENS ou similar, inclusive instalação em quadro.</v>
          </cell>
          <cell r="D100" t="str">
            <v>un</v>
          </cell>
          <cell r="F100">
            <v>5.67</v>
          </cell>
          <cell r="G100">
            <v>0</v>
          </cell>
        </row>
        <row r="101">
          <cell r="B101" t="str">
            <v>18.12.100</v>
          </cell>
          <cell r="C101" t="str">
            <v>Fusível tipo NH de 50A, tamanho 00, SIEMENS ou similar, inclusive instalação em quadro.</v>
          </cell>
          <cell r="D101" t="str">
            <v>un</v>
          </cell>
          <cell r="F101">
            <v>5.67</v>
          </cell>
          <cell r="G101">
            <v>0</v>
          </cell>
        </row>
        <row r="102">
          <cell r="B102" t="str">
            <v>18.12.110</v>
          </cell>
          <cell r="C102" t="str">
            <v>Fusível tipo NH de 63A, tamanho 00, SIEMENS ou similar, inclusive instalação em quadro.</v>
          </cell>
          <cell r="D102" t="str">
            <v>un</v>
          </cell>
          <cell r="F102">
            <v>5.67</v>
          </cell>
          <cell r="G102">
            <v>0</v>
          </cell>
        </row>
        <row r="103">
          <cell r="B103" t="str">
            <v>18.12.120</v>
          </cell>
          <cell r="C103" t="str">
            <v>Fusível tipo NH de 80A, tamanho 00, SIEMENS ou similar, inclusive instalação em quadro.</v>
          </cell>
          <cell r="D103" t="str">
            <v>un</v>
          </cell>
          <cell r="F103">
            <v>5.67</v>
          </cell>
          <cell r="G103">
            <v>0</v>
          </cell>
        </row>
        <row r="104">
          <cell r="B104" t="str">
            <v>18.12.130</v>
          </cell>
          <cell r="C104" t="str">
            <v>Fusível tipo NH de 100A, tamanho 00, SIEMENS ou similar, inclusive instalação em quadro.</v>
          </cell>
          <cell r="D104" t="str">
            <v>un</v>
          </cell>
          <cell r="F104">
            <v>5.67</v>
          </cell>
          <cell r="G104">
            <v>0</v>
          </cell>
        </row>
        <row r="105">
          <cell r="B105" t="str">
            <v>18.12.140</v>
          </cell>
          <cell r="C105" t="str">
            <v>Fusível tipo NH de 125A, tamanho 00, SIEMENS ou similar, inclusive instalação em quadro.</v>
          </cell>
          <cell r="D105" t="str">
            <v>un</v>
          </cell>
          <cell r="F105">
            <v>5.67</v>
          </cell>
          <cell r="G105">
            <v>0</v>
          </cell>
        </row>
        <row r="106">
          <cell r="B106" t="str">
            <v>18.12.150</v>
          </cell>
          <cell r="C106" t="str">
            <v>Fusível tipo NH de 160A, tamanho 01, SIEMENS ou similar, inclusive instalação em quadro.</v>
          </cell>
          <cell r="D106" t="str">
            <v>un</v>
          </cell>
          <cell r="F106">
            <v>12.26</v>
          </cell>
          <cell r="G106">
            <v>0</v>
          </cell>
        </row>
        <row r="107">
          <cell r="B107" t="str">
            <v>18.12.160</v>
          </cell>
          <cell r="C107" t="str">
            <v>Fusível tipo NH de 200A, tamanho 01, SIEMENS ou similar, inclusive instalação em quadro.</v>
          </cell>
          <cell r="D107" t="str">
            <v>un</v>
          </cell>
          <cell r="F107">
            <v>12.26</v>
          </cell>
          <cell r="G107">
            <v>0</v>
          </cell>
        </row>
        <row r="108">
          <cell r="B108" t="str">
            <v>18.12.170</v>
          </cell>
          <cell r="C108" t="str">
            <v>Fusível tipo NH de 250A, tamanho 1, SIEMENS ou similar, inclusive instalação em quadro.</v>
          </cell>
          <cell r="D108" t="str">
            <v>un</v>
          </cell>
          <cell r="F108">
            <v>12.26</v>
          </cell>
          <cell r="G108">
            <v>0</v>
          </cell>
        </row>
        <row r="110">
          <cell r="B110" t="str">
            <v>18.13</v>
          </cell>
        </row>
        <row r="111">
          <cell r="B111" t="str">
            <v>18.13.005</v>
          </cell>
          <cell r="C111" t="str">
            <v>Eletroduto flexível preto de 1", assentado em valas com profundidade de 0,60 m, inclusive escavação e reaterro.</v>
          </cell>
          <cell r="D111" t="str">
            <v>m</v>
          </cell>
          <cell r="F111">
            <v>3.1</v>
          </cell>
          <cell r="G111">
            <v>0</v>
          </cell>
        </row>
        <row r="112">
          <cell r="B112" t="str">
            <v>18.13.010</v>
          </cell>
          <cell r="C112" t="str">
            <v>Eletroduto de PVC rígido rosqueável de 1/2 pol., com luva de rosca interna, inclusive assentamento em lajes.</v>
          </cell>
          <cell r="D112" t="str">
            <v>m</v>
          </cell>
          <cell r="F112">
            <v>1.46</v>
          </cell>
          <cell r="G112">
            <v>0</v>
          </cell>
        </row>
        <row r="113">
          <cell r="B113" t="str">
            <v>18.13.020</v>
          </cell>
          <cell r="C113" t="str">
            <v>Eletroduto de PVC rígido rosqueável de 3/4 pol., com luva de rosca interna, inclusive assentamento em lajes.</v>
          </cell>
          <cell r="D113" t="str">
            <v>m</v>
          </cell>
          <cell r="F113">
            <v>1.51</v>
          </cell>
          <cell r="G113">
            <v>0</v>
          </cell>
        </row>
        <row r="114">
          <cell r="B114" t="str">
            <v>18.13.030</v>
          </cell>
          <cell r="C114" t="str">
            <v>Eletroduto de PVC rígido rosqueável de 1 pol., com luva de rosca interna, inclusive assentamento em lajes.</v>
          </cell>
          <cell r="D114" t="str">
            <v>m</v>
          </cell>
          <cell r="F114">
            <v>2.54</v>
          </cell>
          <cell r="G114">
            <v>0</v>
          </cell>
        </row>
        <row r="115">
          <cell r="B115" t="str">
            <v>18.13.040</v>
          </cell>
          <cell r="C115" t="str">
            <v>Eletroduto de PVC rígido rosqueável de 1/2 pol., com luva de rosca interna, inclusive assentamento com rasgo em alvenaria.</v>
          </cell>
          <cell r="D115" t="str">
            <v>m</v>
          </cell>
          <cell r="F115">
            <v>2.23</v>
          </cell>
          <cell r="G115">
            <v>0</v>
          </cell>
        </row>
        <row r="116">
          <cell r="B116" t="str">
            <v>18.13.050</v>
          </cell>
          <cell r="C116" t="str">
            <v>Eletroduto de PVC rígido rosqueável de 3/4 pol., com luva de rosca interna, inclusive assentamento com rasgo em alvenaria.</v>
          </cell>
          <cell r="D116" t="str">
            <v>m</v>
          </cell>
          <cell r="F116">
            <v>2.71</v>
          </cell>
          <cell r="G116">
            <v>0</v>
          </cell>
        </row>
        <row r="117">
          <cell r="B117" t="str">
            <v>18.13.060</v>
          </cell>
          <cell r="C117" t="str">
            <v>Eletroduto de PVC rígido rosqueável de 1 pol., com luva de rosca interna, inclusive assentamento com rasgo em alvenaria.</v>
          </cell>
          <cell r="D117" t="str">
            <v>m</v>
          </cell>
          <cell r="F117">
            <v>3.3</v>
          </cell>
          <cell r="G117">
            <v>0</v>
          </cell>
        </row>
        <row r="118">
          <cell r="B118" t="str">
            <v>18.12.070</v>
          </cell>
          <cell r="C118" t="str">
            <v>Eletroduto de PVC rígido rosqueável de 1 1/4 pol., com luva de rosca interna, inclusive assentamento com rasgo em alvenaria.</v>
          </cell>
          <cell r="D118" t="str">
            <v>m</v>
          </cell>
          <cell r="F118">
            <v>4.3099999999999996</v>
          </cell>
          <cell r="G118">
            <v>0</v>
          </cell>
        </row>
        <row r="119">
          <cell r="B119" t="str">
            <v>18.13.080</v>
          </cell>
          <cell r="C119" t="str">
            <v>Eletroduto de PVC rígido rosqueável de 1 1/2 pol., com luva de rosca interna, inclusive assentamento com rasgo em alvenaria.</v>
          </cell>
          <cell r="D119" t="str">
            <v>m</v>
          </cell>
          <cell r="F119">
            <v>5.65</v>
          </cell>
          <cell r="G119">
            <v>0</v>
          </cell>
        </row>
        <row r="120">
          <cell r="B120" t="str">
            <v>18.13.085</v>
          </cell>
          <cell r="C120" t="str">
            <v>Fornecimento e colocação de eletroduto de ferro galvanizado de 3 ".</v>
          </cell>
          <cell r="D120" t="str">
            <v>m</v>
          </cell>
          <cell r="F120">
            <v>29.91</v>
          </cell>
        </row>
        <row r="121">
          <cell r="B121" t="str">
            <v>18.13.086</v>
          </cell>
          <cell r="C121" t="str">
            <v>Fornecimento e instalação de quadro de distribuição para telefone.</v>
          </cell>
          <cell r="D121" t="str">
            <v>un</v>
          </cell>
          <cell r="F121">
            <v>96.07</v>
          </cell>
        </row>
        <row r="122">
          <cell r="B122" t="str">
            <v>18.13.090</v>
          </cell>
          <cell r="C122" t="str">
            <v>Eletroduto de PVC rígido rosqueável de 2 pol., com luva de rosca interna, inclusive assentamento com rasgo em alvenaria.</v>
          </cell>
          <cell r="D122" t="str">
            <v>m</v>
          </cell>
          <cell r="F122">
            <v>7.33</v>
          </cell>
          <cell r="G122">
            <v>0</v>
          </cell>
        </row>
        <row r="123">
          <cell r="B123" t="str">
            <v>18.13.100</v>
          </cell>
          <cell r="C123" t="str">
            <v>Eletroduto de PVC rígido rosqueável de 3 pol., com luva de rosca interna, inclusive assentamento com rasgo em alvenaria.</v>
          </cell>
          <cell r="D123" t="str">
            <v>m</v>
          </cell>
          <cell r="F123">
            <v>13.81</v>
          </cell>
          <cell r="G123">
            <v>0</v>
          </cell>
        </row>
        <row r="124">
          <cell r="B124" t="str">
            <v>18.13.110</v>
          </cell>
          <cell r="C124" t="str">
            <v>Eletroduto de PVC rígido rosqueável de 1/2 pol., com luva de rosca interna assentado em valas com profundidade de 0,60 m, inclusive escavação e reaterro.</v>
          </cell>
          <cell r="D124" t="str">
            <v>m</v>
          </cell>
          <cell r="F124">
            <v>3.33</v>
          </cell>
          <cell r="G124">
            <v>0</v>
          </cell>
        </row>
        <row r="125">
          <cell r="B125" t="str">
            <v>18.13.120</v>
          </cell>
          <cell r="C125" t="str">
            <v>Eletroduto de PVC rígido rosqueável de 3/4 pol., com luva de rosca interna assentado em valas com profundidade de 0,60 m, inclusive escavação e reaterro.</v>
          </cell>
          <cell r="D125" t="str">
            <v>m</v>
          </cell>
          <cell r="F125">
            <v>4.01</v>
          </cell>
          <cell r="G125">
            <v>0</v>
          </cell>
        </row>
        <row r="126">
          <cell r="B126" t="str">
            <v>18.13.130</v>
          </cell>
          <cell r="C126" t="str">
            <v>Eletroduto de PVC rígido rosqueável de 1 pol., com luva de rosca interna assentado em valas com profundidade de 0,60 m, inclusive escavação e reaterro.</v>
          </cell>
          <cell r="D126" t="str">
            <v>m</v>
          </cell>
          <cell r="F126">
            <v>5.39</v>
          </cell>
          <cell r="G126">
            <v>0</v>
          </cell>
        </row>
        <row r="127">
          <cell r="B127" t="str">
            <v>18.13.140</v>
          </cell>
          <cell r="C127" t="str">
            <v>Eletroduto de PVC rígido rosqueável de 1 1/2 pol., com luva de rosca interna assentado em valas com profundidade de 0,60 m, inclusive escavação e reaterro.</v>
          </cell>
          <cell r="D127" t="str">
            <v>m</v>
          </cell>
          <cell r="F127">
            <v>6.99</v>
          </cell>
          <cell r="G127">
            <v>0</v>
          </cell>
        </row>
        <row r="128">
          <cell r="B128" t="str">
            <v>18.13.150</v>
          </cell>
          <cell r="C128" t="str">
            <v>Eletroduto de PVC rígido rosqueável de 2 pol., com luva de rosca interna assentado em valas com profundidade de 0,60 m, inclusive escavação e reaterro.</v>
          </cell>
          <cell r="D128" t="str">
            <v>m</v>
          </cell>
          <cell r="F128">
            <v>8.6199999999999992</v>
          </cell>
          <cell r="G128">
            <v>0</v>
          </cell>
        </row>
        <row r="129">
          <cell r="B129" t="str">
            <v>18.13.160</v>
          </cell>
          <cell r="C129" t="str">
            <v>Eletroduto de PVC rígido rosqueável de 3 pol., com luva de rosca interna assentado em valas com profundidade de 0,60 m, inclusive escavação e reaterro.</v>
          </cell>
          <cell r="D129" t="str">
            <v>m</v>
          </cell>
          <cell r="F129">
            <v>15.23</v>
          </cell>
          <cell r="G129">
            <v>0</v>
          </cell>
        </row>
        <row r="130">
          <cell r="B130" t="str">
            <v>18.13.170</v>
          </cell>
          <cell r="C130" t="str">
            <v>Eletroduto de PVC rígido rosqueável de 4 pol., com luva de rosca interna assentado em valas com profundidade de 0,60 m, inclusive escavação e reaterro.</v>
          </cell>
          <cell r="D130" t="str">
            <v>m</v>
          </cell>
          <cell r="F130">
            <v>22.81</v>
          </cell>
          <cell r="G130">
            <v>0</v>
          </cell>
        </row>
        <row r="132">
          <cell r="B132" t="str">
            <v>18.14</v>
          </cell>
        </row>
        <row r="133">
          <cell r="B133" t="str">
            <v>18.14.010</v>
          </cell>
          <cell r="C133" t="str">
            <v xml:space="preserve">Curva de PVC rígido rosqueável de 3/4 pol., com luva de rosca interna, inclusive assentado. </v>
          </cell>
          <cell r="D133" t="str">
            <v>un</v>
          </cell>
          <cell r="F133">
            <v>1.84</v>
          </cell>
          <cell r="G133">
            <v>0</v>
          </cell>
        </row>
        <row r="134">
          <cell r="B134" t="str">
            <v>18.14.020</v>
          </cell>
          <cell r="C134" t="str">
            <v xml:space="preserve">Curva de PVC rígido rosqueável de 1 pol., com luva de rosca interna, inclusive assentado. </v>
          </cell>
          <cell r="D134" t="str">
            <v>un</v>
          </cell>
          <cell r="F134">
            <v>2.6</v>
          </cell>
          <cell r="G134">
            <v>0</v>
          </cell>
        </row>
        <row r="135">
          <cell r="B135" t="str">
            <v>18.14.030</v>
          </cell>
          <cell r="C135" t="str">
            <v xml:space="preserve">Curva de PVC rígido rosqueável de 1 1/4 pol., com luva de rosca interna, inclusive assentado. </v>
          </cell>
          <cell r="D135" t="str">
            <v>un</v>
          </cell>
          <cell r="F135">
            <v>4.0999999999999996</v>
          </cell>
          <cell r="G135">
            <v>0</v>
          </cell>
        </row>
        <row r="136">
          <cell r="B136" t="str">
            <v>18.14.040</v>
          </cell>
          <cell r="C136" t="str">
            <v xml:space="preserve">Curva de PVC rígido rosqueável de 1 1/2 pol., com luva de rosca interna, inclusive assentado. </v>
          </cell>
          <cell r="D136" t="str">
            <v>un</v>
          </cell>
          <cell r="F136">
            <v>5.0999999999999996</v>
          </cell>
          <cell r="G136">
            <v>0</v>
          </cell>
        </row>
        <row r="137">
          <cell r="B137" t="str">
            <v>18.14.050</v>
          </cell>
          <cell r="C137" t="str">
            <v xml:space="preserve">Curva de PVC rígido rosqueável de 2 pol., com luva de rosca interna, inclusive assentado. </v>
          </cell>
          <cell r="D137" t="str">
            <v>un</v>
          </cell>
          <cell r="F137">
            <v>7.96</v>
          </cell>
          <cell r="G137">
            <v>0</v>
          </cell>
        </row>
        <row r="138">
          <cell r="B138" t="str">
            <v>18.14.060</v>
          </cell>
          <cell r="C138" t="str">
            <v xml:space="preserve">Curva de PVC rígido rosqueável de 3 pol., com luva de rosca interna, inclusive assentado. </v>
          </cell>
          <cell r="D138" t="str">
            <v>un</v>
          </cell>
          <cell r="F138">
            <v>23.46</v>
          </cell>
          <cell r="G138">
            <v>0</v>
          </cell>
        </row>
        <row r="139">
          <cell r="B139" t="str">
            <v>18.14.070</v>
          </cell>
          <cell r="C139" t="str">
            <v xml:space="preserve">Curva de PVC rígido rosqueável de 4 pol., com luva de rosca interna, inclusive assentado. </v>
          </cell>
          <cell r="D139" t="str">
            <v>un</v>
          </cell>
          <cell r="F139">
            <v>37.86</v>
          </cell>
          <cell r="G139">
            <v>0</v>
          </cell>
        </row>
        <row r="141">
          <cell r="B141" t="str">
            <v>18.15</v>
          </cell>
        </row>
        <row r="142">
          <cell r="B142" t="str">
            <v>18.15.010</v>
          </cell>
          <cell r="C142" t="str">
            <v>Caixa 4 x 2 pol. Tigreflex ou similar,  inclusive assentamento.</v>
          </cell>
          <cell r="D142" t="str">
            <v>un</v>
          </cell>
          <cell r="F142">
            <v>1.45</v>
          </cell>
          <cell r="G142">
            <v>0</v>
          </cell>
        </row>
        <row r="143">
          <cell r="B143" t="str">
            <v>18.15.020</v>
          </cell>
          <cell r="C143" t="str">
            <v>Caixa 4 x 4 pol. Tigreflex ou similar,  inclusive assentamento.</v>
          </cell>
          <cell r="D143" t="str">
            <v>un</v>
          </cell>
          <cell r="F143">
            <v>1.75</v>
          </cell>
          <cell r="G143">
            <v>0</v>
          </cell>
        </row>
        <row r="144">
          <cell r="B144" t="str">
            <v>18.15.030</v>
          </cell>
          <cell r="C144" t="str">
            <v>Caixa octogonal de 4" Tigreflex ou similar, com fundo móvel, inclusive assentaemnto em laje.</v>
          </cell>
          <cell r="D144" t="str">
            <v>un</v>
          </cell>
          <cell r="F144">
            <v>1.9</v>
          </cell>
          <cell r="G144">
            <v>0</v>
          </cell>
        </row>
        <row r="145">
          <cell r="B145" t="str">
            <v>18.15.035</v>
          </cell>
          <cell r="C145" t="str">
            <v>Fornecimento e colocação de caixa pré-moldada para ar-condicionado de 15.000 BTU's</v>
          </cell>
          <cell r="D145" t="str">
            <v>un</v>
          </cell>
          <cell r="F145">
            <v>73.38</v>
          </cell>
        </row>
        <row r="147">
          <cell r="B147" t="str">
            <v>18.16</v>
          </cell>
        </row>
        <row r="148">
          <cell r="B148" t="str">
            <v>18.16.010</v>
          </cell>
          <cell r="C148" t="str">
            <v>Tomada de embutir (2P+T) com placa para caixa de 4 x 2 pol., 20 A, 250 V, Pial (linha silentoque) ou similar, inclusive instalação.</v>
          </cell>
          <cell r="D148" t="str">
            <v>un</v>
          </cell>
          <cell r="F148">
            <v>7.08</v>
          </cell>
          <cell r="G148">
            <v>0</v>
          </cell>
        </row>
        <row r="149">
          <cell r="B149" t="str">
            <v>18.16.020</v>
          </cell>
          <cell r="C149" t="str">
            <v>Tomada de embutir para telefone quatro polos, Padrão Telebrás, com placa, para caixa de 4 x 2 pol., Pial (linha silentoque) ou similar, inclusive instalação.</v>
          </cell>
          <cell r="D149" t="str">
            <v>un</v>
          </cell>
          <cell r="F149">
            <v>6.55</v>
          </cell>
          <cell r="G149">
            <v>0</v>
          </cell>
        </row>
        <row r="151">
          <cell r="B151" t="str">
            <v>18.17</v>
          </cell>
        </row>
        <row r="152">
          <cell r="B152" t="str">
            <v>18.17.010</v>
          </cell>
          <cell r="C152" t="str">
            <v>Conjunto ARSTOP ou similar de embutir, em caixa 4 x 4 pol., com placa, tomada Tripolar para pino chato e disjuntor termomagnético de 25 A, 250 V, inclusive instalação.</v>
          </cell>
          <cell r="D152" t="str">
            <v>un</v>
          </cell>
          <cell r="F152">
            <v>20.72</v>
          </cell>
          <cell r="G152">
            <v>0</v>
          </cell>
        </row>
        <row r="154">
          <cell r="B154" t="str">
            <v>18.18</v>
          </cell>
        </row>
        <row r="155">
          <cell r="B155" t="str">
            <v>18.18.010</v>
          </cell>
          <cell r="C155" t="str">
            <v>Interruptor de embutir de uma secção para caixa de 4 x 2 pol., com placa, 10 A, 250 V, Pial (linha silentoque) ou similar, inclusive instalação.</v>
          </cell>
          <cell r="D155" t="str">
            <v>un</v>
          </cell>
          <cell r="F155">
            <v>3.9</v>
          </cell>
          <cell r="G155">
            <v>0</v>
          </cell>
        </row>
        <row r="156">
          <cell r="B156" t="str">
            <v>18.18.020</v>
          </cell>
          <cell r="C156" t="str">
            <v>Interruptor de embutir de duas secções para caixa de 4 x 2 pol., com placa, 10 A, 250 V, Pial (linha silentoque) ou similar, inclusive instalação.</v>
          </cell>
          <cell r="D156" t="str">
            <v>un</v>
          </cell>
          <cell r="F156">
            <v>6.76</v>
          </cell>
          <cell r="G156">
            <v>0</v>
          </cell>
        </row>
        <row r="157">
          <cell r="B157" t="str">
            <v>18.18.030</v>
          </cell>
          <cell r="C157" t="str">
            <v>Interruptor de embutir de três secções para caixa de 4 x 2 pol., com placa, 10 A, 250 V, Pial (linha silentoque) ou similar, inclusive instalação.</v>
          </cell>
          <cell r="D157" t="str">
            <v>un</v>
          </cell>
          <cell r="F157">
            <v>8.8800000000000008</v>
          </cell>
          <cell r="G157">
            <v>0</v>
          </cell>
        </row>
        <row r="158">
          <cell r="B158" t="str">
            <v>18.18.040</v>
          </cell>
          <cell r="C158" t="str">
            <v>Interruptor de embutir de uma secção conjugada com tomada, para caixa de 4 x 2 pol., com placa, 10 A, 250 V, Pial (linha silentoque) ou similar, inclusive instalação.</v>
          </cell>
          <cell r="D158" t="str">
            <v>un</v>
          </cell>
          <cell r="F158">
            <v>6.71</v>
          </cell>
          <cell r="G158">
            <v>0</v>
          </cell>
        </row>
        <row r="159">
          <cell r="B159" t="str">
            <v>18.18.050</v>
          </cell>
          <cell r="C159" t="str">
            <v>Interruptor de embutir de duas secções conjugada com tomada, para caixa de 4 x 2 pol., com placa, 10 A, 250 V, Pial (linha silentoque) ou similar, inclusive instalação.</v>
          </cell>
          <cell r="D159" t="str">
            <v>un</v>
          </cell>
          <cell r="F159">
            <v>8.93</v>
          </cell>
          <cell r="G159">
            <v>0</v>
          </cell>
        </row>
        <row r="160">
          <cell r="B160" t="str">
            <v>18.18.060</v>
          </cell>
          <cell r="C160" t="str">
            <v>Interruptor de embutir Three-Way (vai e vem), para caixa de 4 x 2 pol., com placa, 10 A, 250 V, Pial (linha silentoque) ou similar, inclusive instalação.</v>
          </cell>
          <cell r="D160" t="str">
            <v>un</v>
          </cell>
          <cell r="F160">
            <v>5.19</v>
          </cell>
          <cell r="G160">
            <v>0</v>
          </cell>
        </row>
        <row r="162">
          <cell r="B162" t="str">
            <v>18.19</v>
          </cell>
        </row>
        <row r="163">
          <cell r="B163" t="str">
            <v>18.19.010</v>
          </cell>
          <cell r="C163" t="str">
            <v>Fio de cobre, têmpera mole, classe 1, isolamento de PVC - 70 C, tipo BWF, 750 V, Foreplast ou similar, S.M. - 1,5 mm², inclusive instalação em eletroduto.</v>
          </cell>
          <cell r="D163" t="str">
            <v>m</v>
          </cell>
          <cell r="F163">
            <v>0.59</v>
          </cell>
          <cell r="G163">
            <v>0</v>
          </cell>
        </row>
        <row r="164">
          <cell r="B164" t="str">
            <v>18.19.020</v>
          </cell>
          <cell r="C164" t="str">
            <v>Fio de cobre, têmpera mole, classe 1, isolamento de PVC - 70 C, tipo BWF, 750 V, Foreplast ou similar, S.M. - 2,5 mm², inclusive instalação em eletroduto.</v>
          </cell>
          <cell r="D164" t="str">
            <v>m</v>
          </cell>
          <cell r="F164">
            <v>0.85</v>
          </cell>
          <cell r="G164">
            <v>0</v>
          </cell>
        </row>
        <row r="165">
          <cell r="B165" t="str">
            <v>18.19.025</v>
          </cell>
          <cell r="C165" t="str">
            <v>Cabro de cobre, têmpera mole, encordoamento classe 2, isolamento de PVC - 70 C, tipo BWF, 750 V, Foreplast ou similar, S.M. - 2,5 mm², inclusive instalação em eletroduto.</v>
          </cell>
          <cell r="D165" t="str">
            <v>m</v>
          </cell>
          <cell r="F165">
            <v>0.9</v>
          </cell>
          <cell r="G165">
            <v>0</v>
          </cell>
        </row>
        <row r="166">
          <cell r="B166" t="str">
            <v>18.19.030</v>
          </cell>
          <cell r="C166" t="str">
            <v>Cabo de cobre, têmpera mole, encordoamento classe 2, isolamento de PVC - 70 C, tipo BWF, 750 V, Foreplast ou similar, S.M. - 4,0 mm², inclusive instalação em eletroduto.</v>
          </cell>
          <cell r="D166" t="str">
            <v>m</v>
          </cell>
          <cell r="F166">
            <v>0.94</v>
          </cell>
          <cell r="G166">
            <v>0</v>
          </cell>
        </row>
        <row r="167">
          <cell r="B167" t="str">
            <v>18.19.040</v>
          </cell>
          <cell r="C167" t="str">
            <v>Cabo de cobre, têmpera mole, encordoamento classe 2, isolamento de PVC - 70 C, tipo BWF, 750 V, Foreplast ou similar, S.M. - 6,0 mm², inclusive instalação em eletroduto.</v>
          </cell>
          <cell r="D167" t="str">
            <v>m</v>
          </cell>
          <cell r="F167">
            <v>1.1299999999999999</v>
          </cell>
          <cell r="G167">
            <v>0</v>
          </cell>
        </row>
        <row r="168">
          <cell r="B168" t="str">
            <v>18.19.041</v>
          </cell>
          <cell r="C168" t="str">
            <v>Cabo de cobre, têmpera mole, encordoamento classe 2, isolamento de PVC - 70 C, tipo BWF, 750 V, Foreplast ou similar, S.M. - 10,0 mm², inclusive instalação em eletroduto.</v>
          </cell>
          <cell r="D168" t="str">
            <v>m</v>
          </cell>
          <cell r="F168">
            <v>1.6</v>
          </cell>
          <cell r="G168">
            <v>0</v>
          </cell>
        </row>
        <row r="169">
          <cell r="B169" t="str">
            <v>18.19.042</v>
          </cell>
          <cell r="C169" t="str">
            <v>Cabo de cobre, têmpera mole, encordoamento classe 2, isolamento de PVC - 70 C, tipo BWF, 750 V, Foreplast ou similar, S.M. - 16,0 mm², inclusive instalação em eletroduto.</v>
          </cell>
          <cell r="D169" t="str">
            <v>m</v>
          </cell>
          <cell r="F169">
            <v>2.11</v>
          </cell>
          <cell r="G169">
            <v>0</v>
          </cell>
        </row>
        <row r="170">
          <cell r="B170" t="str">
            <v>18.19.043</v>
          </cell>
          <cell r="C170" t="str">
            <v>Cabo de cobre, têmpera mole, encordoamento classe 2, isolamento de PVC - 70 C, tipo BWF, 750 V, Foreplast ou similar, S.M. - 25,0 mm², inclusive instalação em eletroduto.</v>
          </cell>
          <cell r="D170" t="str">
            <v>m</v>
          </cell>
          <cell r="F170">
            <v>2.93</v>
          </cell>
          <cell r="G170">
            <v>0</v>
          </cell>
        </row>
        <row r="171">
          <cell r="B171" t="str">
            <v>18.19.046</v>
          </cell>
          <cell r="C171" t="str">
            <v>Cabo de cobre (1 condutor), têmpera mole, encordoamento classe 2, isolamento de PVC - Flame Resistant - 70 C, 0,6 / 1 Kv, cobertura de PVC-ST 1, Foremax ou similar, S.M. - 1,5 mm², inclusive instalação em eletroduto.</v>
          </cell>
          <cell r="D171" t="str">
            <v>m</v>
          </cell>
          <cell r="F171">
            <v>0.69</v>
          </cell>
          <cell r="G171">
            <v>0</v>
          </cell>
        </row>
        <row r="172">
          <cell r="B172" t="str">
            <v>18.19.047</v>
          </cell>
          <cell r="C172" t="str">
            <v>Cabo de cobre (1 condutor), têmpera mole, encordoamento classe 2, isolamento de PVC - Flame Resistant - 70 C, 0,6 / 1 Kv, cobertura de PVC-ST 1, Foremax ou similar, S.M. - 2,5 mm², inclusive instalação em eletroduto.</v>
          </cell>
          <cell r="D172" t="str">
            <v>m</v>
          </cell>
          <cell r="F172">
            <v>0.83</v>
          </cell>
          <cell r="G172">
            <v>0</v>
          </cell>
        </row>
        <row r="173">
          <cell r="B173" t="str">
            <v>18.19.048</v>
          </cell>
          <cell r="C173" t="str">
            <v>Cabo de cobre (1 condutor), têmpera mole, encordoamento classe 2, isolamento de PVC - Flame Resistant - 70 C, 0,6 / 1 Kv, cobertura de PVC-ST 1, Foremax ou similar, S.M. - 4,0 mm², inclusive instalação em eletroduto.</v>
          </cell>
          <cell r="D173" t="str">
            <v>m</v>
          </cell>
          <cell r="F173">
            <v>1.29</v>
          </cell>
          <cell r="G173">
            <v>0</v>
          </cell>
        </row>
        <row r="174">
          <cell r="B174" t="str">
            <v>18.19.049</v>
          </cell>
          <cell r="C174" t="str">
            <v>Cabo de cobre (1 condutor), têmpera mole, encordoamento classe 2, isolamento de PVC - Flame Resistant - 70 C, 0,6 / 1 Kv, cobertura de PVC-ST 1, Foremax ou similar, S.M. - 6,0 mm², inclusive instalação em eletroduto.</v>
          </cell>
          <cell r="D174" t="str">
            <v>m</v>
          </cell>
          <cell r="F174">
            <v>1.56</v>
          </cell>
          <cell r="G174">
            <v>0</v>
          </cell>
        </row>
        <row r="175">
          <cell r="B175" t="str">
            <v>18.19.050</v>
          </cell>
          <cell r="C175" t="str">
            <v>Cabo de cobre (1 condutor), têmpera mole, encordoamento classe 2, isolamento de PVC - Flame Resistant - 70 C, 0,6 / 1 Kv, cobertura de PVC-ST 1, Foremax ou similar, S.M. - 10,0 mm², inclusive instalação em eletroduto.</v>
          </cell>
          <cell r="D175" t="str">
            <v>m</v>
          </cell>
          <cell r="F175">
            <v>2.06</v>
          </cell>
          <cell r="G175">
            <v>0</v>
          </cell>
        </row>
        <row r="176">
          <cell r="B176" t="str">
            <v>18.19.060</v>
          </cell>
          <cell r="C176" t="str">
            <v>Cabo de cobre (1 condutor), têmpera mole, encordoamento classe 2, isolamento de PVC - Flame Resistant - 70 C, 0,6 / 1 Kv, cobertura de PVC-ST 1, Foremax ou similar, S.M. - 16,0 mm², inclusive instalação em eletroduto.</v>
          </cell>
          <cell r="D176" t="str">
            <v>m</v>
          </cell>
          <cell r="F176">
            <v>2.9</v>
          </cell>
          <cell r="G176">
            <v>0</v>
          </cell>
        </row>
        <row r="177">
          <cell r="B177" t="str">
            <v>18.19.065</v>
          </cell>
          <cell r="C177" t="str">
            <v>Dec., de piso cimentado.</v>
          </cell>
          <cell r="F177">
            <v>9.1</v>
          </cell>
          <cell r="G177">
            <v>0</v>
          </cell>
        </row>
        <row r="178">
          <cell r="B178" t="str">
            <v>18.19.070</v>
          </cell>
          <cell r="C178" t="str">
            <v>Cabo de cobre (1 condutor), têmpera mole, encordoamento classe 2, isolamento de PVC - Flame Resistant - 70 C, 0,6 / 1 Kv, cobertura de PVC-ST 1, Foremax ou similar, S.M. - 25,0 mm², inclusive instalação em eletroduto.</v>
          </cell>
          <cell r="D178" t="str">
            <v>m</v>
          </cell>
          <cell r="F178">
            <v>3.85</v>
          </cell>
          <cell r="G178">
            <v>0</v>
          </cell>
        </row>
        <row r="179">
          <cell r="B179" t="str">
            <v>18.19.080</v>
          </cell>
          <cell r="C179" t="str">
            <v>Cabo de cobre (1 condutor), têmpera mole, encordoamento classe 2, isolamento de PVC - Flame Resistant - 70 C, 0,6 / 1 Kv, cobertura de PVC-ST 1, Foremax ou similar, S.M. - 35,0 mm², inclusive instalação em eletroduto.</v>
          </cell>
          <cell r="D179" t="str">
            <v>m</v>
          </cell>
          <cell r="F179">
            <v>4.91</v>
          </cell>
          <cell r="G179">
            <v>0</v>
          </cell>
        </row>
        <row r="180">
          <cell r="B180" t="str">
            <v>18.19.085</v>
          </cell>
          <cell r="C180" t="str">
            <v>Cabo de Cobre  com isolamento termoplástico para ligação dos postes, com 4,0 mm² - 28 A, inclusive instalação em eletroduto.</v>
          </cell>
          <cell r="D180" t="str">
            <v>m</v>
          </cell>
          <cell r="F180">
            <v>0.8</v>
          </cell>
          <cell r="G180">
            <v>0</v>
          </cell>
        </row>
        <row r="182">
          <cell r="B182" t="str">
            <v>18.20</v>
          </cell>
        </row>
        <row r="183">
          <cell r="B183" t="str">
            <v>18.20.010</v>
          </cell>
          <cell r="C183" t="str">
            <v>Disjuntor monopolar termomagnético até 30 A, 220 V, Eletromar ou similar, inclusive instalação em quadro de distribuição.</v>
          </cell>
          <cell r="D183" t="str">
            <v>un</v>
          </cell>
          <cell r="F183">
            <v>6.01</v>
          </cell>
          <cell r="G183">
            <v>0</v>
          </cell>
        </row>
        <row r="184">
          <cell r="B184" t="str">
            <v>18.20.020</v>
          </cell>
          <cell r="C184" t="str">
            <v>Disjuntor monopolar termomagnético até 35 a 50A, 220 V, Eletromar ou similar, inclusive instalação em quadro de distribuição.</v>
          </cell>
          <cell r="D184" t="str">
            <v>un</v>
          </cell>
          <cell r="F184">
            <v>8.06</v>
          </cell>
          <cell r="G184">
            <v>0</v>
          </cell>
        </row>
        <row r="185">
          <cell r="B185" t="str">
            <v>18.20.030</v>
          </cell>
          <cell r="C185" t="str">
            <v>Disjuntor tripolar termomagnético até 50 A 380, 220 V, Eletromar ou similar, inclusive instalação em quadro de distribuição.</v>
          </cell>
          <cell r="D185" t="str">
            <v>un</v>
          </cell>
          <cell r="F185">
            <v>30.85</v>
          </cell>
          <cell r="G185">
            <v>0</v>
          </cell>
        </row>
        <row r="186">
          <cell r="B186" t="str">
            <v>18.20.040</v>
          </cell>
          <cell r="C186" t="str">
            <v>Disjuntor tripolar termomagnético até 60 a 100 A, 380 V, Eletromar ou similar, inclusive instalação em quadro de distribuição.</v>
          </cell>
          <cell r="D186" t="str">
            <v>un</v>
          </cell>
          <cell r="F186">
            <v>45.39</v>
          </cell>
          <cell r="G186">
            <v>0</v>
          </cell>
        </row>
        <row r="187">
          <cell r="B187" t="str">
            <v>18.20.050</v>
          </cell>
          <cell r="C187" t="str">
            <v>Disjuntor tripolar termomagnético até 120 a 150 A, 380 V, Eletromar ou similar, inclusive instalação em quadro de distribuição.</v>
          </cell>
          <cell r="D187" t="str">
            <v>un</v>
          </cell>
          <cell r="F187">
            <v>115.39</v>
          </cell>
          <cell r="G187">
            <v>0</v>
          </cell>
        </row>
        <row r="188">
          <cell r="B188" t="str">
            <v>18.20.055</v>
          </cell>
          <cell r="C188" t="str">
            <v>Fornecimento e colocação de disjuntor 15 A.</v>
          </cell>
          <cell r="D188" t="str">
            <v>un</v>
          </cell>
          <cell r="F188">
            <v>7.67</v>
          </cell>
        </row>
        <row r="189">
          <cell r="B189" t="str">
            <v>18.20.056</v>
          </cell>
          <cell r="C189" t="str">
            <v>Fornecimento e colocação de disjuntor 50 A.</v>
          </cell>
          <cell r="D189" t="str">
            <v>un</v>
          </cell>
          <cell r="F189">
            <v>10.27</v>
          </cell>
        </row>
        <row r="190">
          <cell r="B190" t="str">
            <v>18.20.057</v>
          </cell>
          <cell r="C190" t="str">
            <v>Fornecimento e colocação de disjuntor tripolar 150 A (quadro de medição).</v>
          </cell>
          <cell r="D190" t="str">
            <v>un</v>
          </cell>
          <cell r="F190">
            <v>149.04</v>
          </cell>
        </row>
        <row r="192">
          <cell r="B192" t="str">
            <v>18.21</v>
          </cell>
        </row>
        <row r="193">
          <cell r="B193" t="str">
            <v>18.21.010</v>
          </cell>
          <cell r="C193" t="str">
            <v xml:space="preserve">Quadro de distribuição metálico de embutir, com barramento de neutro tipo com 600, eletromar ou similar, para até 6 circuitos momopolares, com sobretampa articulada provida de visor transparente, inclusive instalação. </v>
          </cell>
          <cell r="D193" t="str">
            <v>un</v>
          </cell>
          <cell r="F193">
            <v>49.2</v>
          </cell>
          <cell r="G193">
            <v>0</v>
          </cell>
        </row>
        <row r="194">
          <cell r="B194" t="str">
            <v>18.21.020</v>
          </cell>
          <cell r="C194" t="str">
            <v xml:space="preserve">Quadro de distribuição metálico de embutir, com barramento de neutro tipo com 600, eletromar ou similar, para até 8 circuitos momopolares, com sobretampa articulada provida de visor transparente, inclusive instalação. </v>
          </cell>
          <cell r="D194" t="str">
            <v>un</v>
          </cell>
          <cell r="F194">
            <v>52.3</v>
          </cell>
          <cell r="G194">
            <v>0</v>
          </cell>
        </row>
        <row r="196">
          <cell r="B196" t="str">
            <v>18.21.150</v>
          </cell>
          <cell r="C196" t="str">
            <v xml:space="preserve">Quadro de distribuição metálico de embutir, com barramento, chave geral e placa neutro ref. QDETN-12, Cemar ou similar, para até 12 circuitos momopolares, com porta, inclusive instalação. </v>
          </cell>
          <cell r="D196" t="str">
            <v>un</v>
          </cell>
          <cell r="F196">
            <v>50.64</v>
          </cell>
          <cell r="G196">
            <v>0</v>
          </cell>
        </row>
        <row r="197">
          <cell r="B197" t="str">
            <v>18.21.030</v>
          </cell>
          <cell r="C197" t="str">
            <v xml:space="preserve">Quadro de distribuição metálico de embutir, com barramento, chave geral e placa neutro tipo PQR 15 C, eletromar ou similar, para até 15 circuitos momopolares, com porta e trinco, inclusive instalação. </v>
          </cell>
          <cell r="D197" t="str">
            <v>un</v>
          </cell>
          <cell r="F197">
            <v>163.95</v>
          </cell>
          <cell r="G197">
            <v>0</v>
          </cell>
        </row>
        <row r="198">
          <cell r="B198" t="str">
            <v>18.21.035</v>
          </cell>
          <cell r="C198" t="str">
            <v xml:space="preserve">Quadro de distribuição metálico de embutir, com barramento, chave geral e placa neutro tipo PQR 18 CA, eletromar ou similar, para até 18 circuitos momopolares, com porta e trinco, inclusive instalação. </v>
          </cell>
          <cell r="D198" t="str">
            <v>un</v>
          </cell>
          <cell r="F198">
            <v>213.95</v>
          </cell>
          <cell r="G198">
            <v>0</v>
          </cell>
        </row>
        <row r="199">
          <cell r="B199" t="str">
            <v>18.21.170</v>
          </cell>
          <cell r="C199" t="str">
            <v xml:space="preserve">Quadro de distribuição metálico de embutir, com barramento, chave geral e placa neutro ref. QDETN-32 Cemar ou similar, para 32 , circuitos momopolares, com porta e trinco, inclusive instalação. </v>
          </cell>
          <cell r="D199" t="str">
            <v>un</v>
          </cell>
          <cell r="F199">
            <v>104.28</v>
          </cell>
          <cell r="G199">
            <v>0</v>
          </cell>
        </row>
        <row r="200">
          <cell r="B200" t="str">
            <v>18.21.045</v>
          </cell>
          <cell r="C200" t="str">
            <v>Luminária tipo globo leitoso completa.</v>
          </cell>
          <cell r="D200" t="str">
            <v>un</v>
          </cell>
          <cell r="F200">
            <v>24.83</v>
          </cell>
        </row>
        <row r="201">
          <cell r="B201" t="str">
            <v>18.21.050</v>
          </cell>
          <cell r="C201" t="str">
            <v xml:space="preserve">Quadro de distribuição metálico de embutir, com barramento, chave geral e placa neutro tipo PQR 30 CA, eletromar ou similar, para 30 , circuitos momopolares, com porta e trinco, inclusive instalação. </v>
          </cell>
          <cell r="D201" t="str">
            <v>un</v>
          </cell>
          <cell r="F201">
            <v>258.60000000000002</v>
          </cell>
          <cell r="G201">
            <v>0</v>
          </cell>
        </row>
        <row r="202">
          <cell r="B202" t="str">
            <v>18.21.060</v>
          </cell>
          <cell r="C202" t="str">
            <v xml:space="preserve">Quadro de distribuição metálico de embutir, sem barramento, tipo QCSP, Gomes ou similar, para até 3 circuitos momopolares, sem porta, inclusive instalação. </v>
          </cell>
          <cell r="D202" t="str">
            <v>un</v>
          </cell>
          <cell r="F202">
            <v>16.18</v>
          </cell>
          <cell r="G202">
            <v>0</v>
          </cell>
        </row>
        <row r="203">
          <cell r="B203" t="str">
            <v>18.21.070</v>
          </cell>
          <cell r="C203" t="str">
            <v xml:space="preserve">Quadro de distribuição metálico de embutir, sem barramento, tipo QCCP, Gomes ou similar, para até 3 circuitos momopolares, com porta, inclusive instalação. </v>
          </cell>
          <cell r="D203" t="str">
            <v>un</v>
          </cell>
          <cell r="F203">
            <v>16.78</v>
          </cell>
          <cell r="G203">
            <v>0</v>
          </cell>
        </row>
        <row r="204">
          <cell r="B204" t="str">
            <v>18.21.080</v>
          </cell>
          <cell r="C204" t="str">
            <v xml:space="preserve">Quadro de distribuição metálico de embutir, sem barramento, tipo QCCP, Gomes ou similar, para até 6 circuitos momopolares, com porta, inclusive instalação. </v>
          </cell>
          <cell r="D204" t="str">
            <v>un</v>
          </cell>
          <cell r="F204">
            <v>19.13</v>
          </cell>
          <cell r="G204">
            <v>0</v>
          </cell>
        </row>
        <row r="205">
          <cell r="B205" t="str">
            <v>18.21.090</v>
          </cell>
          <cell r="C205" t="str">
            <v xml:space="preserve">Quadro de distribuição metálico de embutir, sem barramento, tipo QCCP, Gomes ou similar, para até 12 circuitos momopolares, com porta, inclusive instalação. </v>
          </cell>
          <cell r="D205" t="str">
            <v>un</v>
          </cell>
          <cell r="F205">
            <v>24.78</v>
          </cell>
          <cell r="G205">
            <v>0</v>
          </cell>
        </row>
        <row r="206">
          <cell r="B206" t="str">
            <v>18.21.100</v>
          </cell>
          <cell r="C206" t="str">
            <v xml:space="preserve">Quadro de distribuição metálico de embutir, sem barramento, tipo QCCP, Gomes ou similar, para até 18 circuitos momopolares, com porta, inclusive instalação. </v>
          </cell>
          <cell r="D206" t="str">
            <v>un</v>
          </cell>
          <cell r="F206">
            <v>44.17</v>
          </cell>
          <cell r="G206">
            <v>0</v>
          </cell>
        </row>
        <row r="208">
          <cell r="B208" t="str">
            <v>18.22</v>
          </cell>
        </row>
        <row r="209">
          <cell r="B209" t="str">
            <v>18.22.005</v>
          </cell>
          <cell r="C209" t="str">
            <v>Fornecimento e instalação de módulo de  distribuição com barramento para 300 A.</v>
          </cell>
          <cell r="D209" t="str">
            <v>un</v>
          </cell>
          <cell r="F209">
            <v>1747.73</v>
          </cell>
        </row>
        <row r="210">
          <cell r="B210" t="str">
            <v>18.22.010</v>
          </cell>
          <cell r="C210" t="str">
            <v>Ponto de luz em teto ou parede, incluindo caixa 4 x 4 pol. Tigreflex ou similar, tubulação PVC rígido e fiação, até o quadro de distribuição.</v>
          </cell>
          <cell r="D210" t="str">
            <v>pt</v>
          </cell>
          <cell r="F210">
            <v>18.059999999999999</v>
          </cell>
          <cell r="G210">
            <v>0</v>
          </cell>
        </row>
        <row r="211">
          <cell r="B211" t="str">
            <v>18.22.015</v>
          </cell>
          <cell r="C211" t="str">
            <v>Recuperação do quadro de medição existente (substação área)</v>
          </cell>
          <cell r="D211" t="str">
            <v>un</v>
          </cell>
          <cell r="F211">
            <v>251.95</v>
          </cell>
        </row>
        <row r="212">
          <cell r="B212" t="str">
            <v>18.22.016</v>
          </cell>
          <cell r="C212" t="str">
            <v>Fornecimento e colocação de cabo 50 mm² (substação ao módulo de distribuição)</v>
          </cell>
          <cell r="D212" t="str">
            <v>m</v>
          </cell>
          <cell r="F212">
            <v>9.75</v>
          </cell>
        </row>
        <row r="213">
          <cell r="B213" t="str">
            <v>18.22.020</v>
          </cell>
          <cell r="C213" t="str">
            <v>Ponto de interruptor de uma secção, Pial ou similar, inclusive tubulação PVC rígido, fiação, caixa 4 x 2 pol., Tigreflex ou similar placa e demais acessórios, até o ponto de luz.</v>
          </cell>
          <cell r="D213" t="str">
            <v>pt</v>
          </cell>
          <cell r="F213">
            <v>16.62</v>
          </cell>
          <cell r="G213">
            <v>0</v>
          </cell>
        </row>
        <row r="214">
          <cell r="B214" t="str">
            <v>18.22.030</v>
          </cell>
          <cell r="C214" t="str">
            <v>Ponto de interruptor de 2 secções, Pial ou similar, inclusive tubulação PVC rígido, fiação, caixa 4 x 2 pol., Tigreflex ou similar, placa e demais acessórios, até o ponto de luz.</v>
          </cell>
          <cell r="D214" t="str">
            <v>pt</v>
          </cell>
          <cell r="F214">
            <v>24.04</v>
          </cell>
          <cell r="G214">
            <v>0</v>
          </cell>
        </row>
        <row r="215">
          <cell r="B215" t="str">
            <v>18.22.040</v>
          </cell>
          <cell r="C215" t="str">
            <v>Ponto de interruptor de 3 secções, Pial ou similar, inclusive tubulação PVC rígido, fiação, caixa 4 x 2 pol., Tigreflex ou similar, placa e demais acessórios, até o ponto de luz.</v>
          </cell>
          <cell r="D215" t="str">
            <v>pt</v>
          </cell>
          <cell r="F215">
            <v>29.36</v>
          </cell>
          <cell r="G215">
            <v>0</v>
          </cell>
        </row>
        <row r="216">
          <cell r="B216" t="str">
            <v>18.22.050</v>
          </cell>
          <cell r="C216" t="str">
            <v>Ponto de interruptor Three-Way, Pial ou similar, inclusive tubulação PVC rígido, fiação, caixa 4 x 2 pol., Tigreflex ou similar, placa e demais acessórios, até o ponto de luz.</v>
          </cell>
          <cell r="D216" t="str">
            <v>pt</v>
          </cell>
          <cell r="F216">
            <v>47.79</v>
          </cell>
          <cell r="G216">
            <v>0</v>
          </cell>
        </row>
        <row r="217">
          <cell r="B217" t="str">
            <v>18.22.060</v>
          </cell>
          <cell r="C217" t="str">
            <v>Ponto de tomada universal (2P+1 T), Pial ou similar, inclusive tubulação PVC rígido, fiação, caixa 4 x 2 pol., Tigreflex ou similar, placa e demais acessórios, até o ponto de luz ou quadro de distribuição.</v>
          </cell>
          <cell r="D217" t="str">
            <v>pt</v>
          </cell>
          <cell r="F217">
            <v>29.94</v>
          </cell>
          <cell r="G217">
            <v>0</v>
          </cell>
        </row>
        <row r="218">
          <cell r="B218" t="str">
            <v>18.22.070</v>
          </cell>
          <cell r="C218" t="str">
            <v>Ponto de tomada universal (2P+1 T), Pial ou similar para 2000 W, inclusive tubulação PVC rígido, fiação, caixa 4 x 2 pol., Tigreflex ou similar, placa e demais acessórios, até o ponto de luz ou quadro de distribuição.</v>
          </cell>
          <cell r="D218" t="str">
            <v>pt</v>
          </cell>
          <cell r="F218">
            <v>44.67</v>
          </cell>
          <cell r="G218">
            <v>0</v>
          </cell>
        </row>
        <row r="219">
          <cell r="B219" t="str">
            <v>18.22.080</v>
          </cell>
          <cell r="C219" t="str">
            <v>Ponto de tomada para ar-condicionado com conjunto tipo Arstop ou similar, em caixa Tigreflex ou similar 4 x 4 pol., com placa, tomada tripolar para pino chato e disjuntor termomagnético de 25 A, inclusive tubulação de PVC rígido, fiação, aterramento e dem</v>
          </cell>
          <cell r="D219" t="str">
            <v>pt</v>
          </cell>
          <cell r="F219">
            <v>56.86</v>
          </cell>
          <cell r="G219">
            <v>0</v>
          </cell>
        </row>
        <row r="220">
          <cell r="B220" t="str">
            <v>18.22.085</v>
          </cell>
          <cell r="C220" t="str">
            <v xml:space="preserve">Ponto de tomada para ar-condicionado </v>
          </cell>
          <cell r="D220" t="str">
            <v>pt</v>
          </cell>
          <cell r="F220">
            <v>67.260000000000005</v>
          </cell>
        </row>
        <row r="221">
          <cell r="B221" t="str">
            <v>18.22.090</v>
          </cell>
          <cell r="C221" t="str">
            <v>Ponto de tomada para telefone, Pial ou similar, em caixa Tigreflex ou similar 4 x 2 pol., inclusive placa, tubulação de PVC rígido, fiação, caixas de passagem e demais acessórios, até a caixa de distribuição do pavimento.</v>
          </cell>
          <cell r="D221" t="str">
            <v>pt</v>
          </cell>
          <cell r="F221">
            <v>30.89</v>
          </cell>
          <cell r="G221">
            <v>0</v>
          </cell>
        </row>
        <row r="222">
          <cell r="B222" t="str">
            <v>18.22.091</v>
          </cell>
          <cell r="C222" t="str">
            <v>Instalação elétrica</v>
          </cell>
          <cell r="D222" t="str">
            <v>vb</v>
          </cell>
          <cell r="F222">
            <v>232.9</v>
          </cell>
          <cell r="G222">
            <v>0</v>
          </cell>
        </row>
        <row r="223">
          <cell r="B223" t="str">
            <v>18.22.095</v>
          </cell>
          <cell r="C223" t="str">
            <v>Ponto de tomada 220 V convencional.</v>
          </cell>
          <cell r="D223" t="str">
            <v>pt</v>
          </cell>
          <cell r="F223">
            <v>38.92</v>
          </cell>
        </row>
        <row r="224">
          <cell r="B224" t="str">
            <v>18.22.096</v>
          </cell>
          <cell r="C224" t="str">
            <v>Ramal de alimentação para ponto de telefone.</v>
          </cell>
          <cell r="D224" t="str">
            <v>vb</v>
          </cell>
          <cell r="F224">
            <v>413.4</v>
          </cell>
        </row>
        <row r="225">
          <cell r="B225" t="str">
            <v>18.22.100</v>
          </cell>
          <cell r="C225" t="str">
            <v>Ponto de campainha, inclusive caixa, cigarra, botão, espelho, tubulação PVC rígido, fiação e demais acessórios, até quadro de sinalização instalado no posto de enfermagem.</v>
          </cell>
          <cell r="D225" t="str">
            <v>pt</v>
          </cell>
          <cell r="F225">
            <v>44.69</v>
          </cell>
          <cell r="G225">
            <v>0</v>
          </cell>
        </row>
        <row r="226">
          <cell r="B226" t="str">
            <v>18.22.110</v>
          </cell>
          <cell r="C226" t="str">
            <v>Ponto para computador</v>
          </cell>
          <cell r="D226" t="str">
            <v>pt</v>
          </cell>
          <cell r="F226">
            <v>51.5</v>
          </cell>
        </row>
        <row r="228">
          <cell r="B228" t="str">
            <v>18.24</v>
          </cell>
        </row>
        <row r="229">
          <cell r="B229" t="str">
            <v>18.24.005</v>
          </cell>
          <cell r="C229" t="str">
            <v>Luminária tipo sobrepor aberta para 02 lâmpads fluorescente 40 W (calha trapezoidal) completa.</v>
          </cell>
          <cell r="D229" t="str">
            <v>un</v>
          </cell>
          <cell r="F229">
            <v>45.84</v>
          </cell>
        </row>
        <row r="230">
          <cell r="B230" t="str">
            <v>18.24.010</v>
          </cell>
          <cell r="C230" t="str">
            <v>Caixa de passagem subterrânea com dimensões internas 0,40 x 0,40 m, altura 0,60 m, sobre camada de brita com 0,10 m de espessura, pararedes em alvenaria e laje de tampa em concreto armado, inclusive escavaçào, remoção e reaterro.</v>
          </cell>
          <cell r="D230" t="str">
            <v>un</v>
          </cell>
          <cell r="F230">
            <v>19.91</v>
          </cell>
          <cell r="G230">
            <v>0</v>
          </cell>
        </row>
        <row r="231">
          <cell r="B231" t="str">
            <v>18.24.020</v>
          </cell>
          <cell r="C231" t="str">
            <v>Caixa de passagem subterrânea para entrada de rede telefônica, tipo R1 (até 35 pontos), com dimensões internas 0,60 x 0,35 m, altura 0,50 m, paredes em alvenaria, e laje de tampa em concreto armado, inclusive escavação, remoção e reaterro.</v>
          </cell>
          <cell r="D231" t="str">
            <v>un</v>
          </cell>
          <cell r="F231">
            <v>21.87</v>
          </cell>
          <cell r="G231">
            <v>0</v>
          </cell>
        </row>
        <row r="232">
          <cell r="B232" t="str">
            <v>18.24.030</v>
          </cell>
          <cell r="C232" t="str">
            <v>Caixa para ar condicionado</v>
          </cell>
          <cell r="D232" t="str">
            <v>un</v>
          </cell>
          <cell r="F232">
            <v>23.82</v>
          </cell>
        </row>
        <row r="234">
          <cell r="B234" t="str">
            <v>18.25</v>
          </cell>
        </row>
        <row r="235">
          <cell r="B235" t="str">
            <v>18.25.005</v>
          </cell>
          <cell r="C235" t="str">
            <v>Inatalação elétrica.</v>
          </cell>
          <cell r="D235" t="str">
            <v>vb</v>
          </cell>
          <cell r="F235">
            <v>91.2</v>
          </cell>
          <cell r="G235">
            <v>0</v>
          </cell>
        </row>
        <row r="236">
          <cell r="B236" t="str">
            <v>18.25.010</v>
          </cell>
          <cell r="C236" t="str">
            <v>Fornecimento e assentamento de luminária.</v>
          </cell>
          <cell r="D236" t="str">
            <v>un</v>
          </cell>
          <cell r="F236">
            <v>570</v>
          </cell>
          <cell r="G236">
            <v>0</v>
          </cell>
        </row>
        <row r="237">
          <cell r="B237" t="str">
            <v>18.25.020</v>
          </cell>
          <cell r="C237" t="str">
            <v>Luminária tipo sobrepor, aberta, para 2 lâmpadas fluorescente de 20 W, ref. TMS-500 Philips ou similar, inclusive reator alto fator de potência lâmpadas, demais acessórios e instalação.</v>
          </cell>
          <cell r="D237" t="str">
            <v>cj</v>
          </cell>
          <cell r="F237">
            <v>41.36</v>
          </cell>
          <cell r="G237">
            <v>0</v>
          </cell>
        </row>
        <row r="238">
          <cell r="B238" t="str">
            <v>18.25.030</v>
          </cell>
          <cell r="C238" t="str">
            <v>Luminária tipo sobrepor, aberta, para 1 lâmpada fluorescente de 40 W, ref. TMS-500 Philips ou similar, inclusive reator alto fator de potência lâmpadas, demais acessórios e instalação.</v>
          </cell>
          <cell r="D238" t="str">
            <v>cj</v>
          </cell>
          <cell r="F238">
            <v>35.770000000000003</v>
          </cell>
          <cell r="G238">
            <v>0</v>
          </cell>
        </row>
        <row r="239">
          <cell r="B239" t="str">
            <v>18.25.031</v>
          </cell>
          <cell r="C239" t="str">
            <v>Fechadura</v>
          </cell>
          <cell r="D239" t="str">
            <v>un</v>
          </cell>
          <cell r="F239">
            <v>39.9</v>
          </cell>
          <cell r="G239">
            <v>0</v>
          </cell>
        </row>
        <row r="240">
          <cell r="B240" t="str">
            <v>18.25.040</v>
          </cell>
          <cell r="C240" t="str">
            <v>Luminária tipo sobrepor, aberta, para 2 lâmpadas fluorescente de 32 W, ref. TMS-500 Philips ou similar, inclusive reator alto fator de potência lâmpadas, demais acessórios e instalação.</v>
          </cell>
          <cell r="D240" t="str">
            <v>cj</v>
          </cell>
          <cell r="F240">
            <v>51.13</v>
          </cell>
          <cell r="G240">
            <v>0</v>
          </cell>
        </row>
        <row r="241">
          <cell r="B241" t="str">
            <v>18.25.041</v>
          </cell>
          <cell r="C241" t="str">
            <v>Fornecimento e colocação de lâmpada fluorescente de 40 W.</v>
          </cell>
          <cell r="D241" t="str">
            <v>un</v>
          </cell>
          <cell r="F241">
            <v>5.8</v>
          </cell>
          <cell r="G241">
            <v>0</v>
          </cell>
        </row>
        <row r="242">
          <cell r="B242" t="str">
            <v>18.25.042</v>
          </cell>
          <cell r="C242" t="str">
            <v>Fornecimento e colocação de reator de 40 W.</v>
          </cell>
          <cell r="D242" t="str">
            <v>un</v>
          </cell>
          <cell r="F242">
            <v>8.5</v>
          </cell>
          <cell r="G242">
            <v>0</v>
          </cell>
        </row>
        <row r="243">
          <cell r="B243" t="str">
            <v>18.25.043</v>
          </cell>
          <cell r="C243" t="str">
            <v>Fornecimento e colocação de térmico com base.</v>
          </cell>
          <cell r="D243" t="str">
            <v>un</v>
          </cell>
          <cell r="F243">
            <v>1</v>
          </cell>
          <cell r="G243">
            <v>0</v>
          </cell>
        </row>
        <row r="244">
          <cell r="B244" t="str">
            <v>18.25.050</v>
          </cell>
          <cell r="C244" t="str">
            <v>Luminária tipo sobrepor, aberta, para 1 lâmpada fluorescente de 20 W, ref. 211-R A. B. Leão ou similar, inclusive reator alto fator de potência lâmpada, demais acessórios e instalação.</v>
          </cell>
          <cell r="D244" t="str">
            <v>cj</v>
          </cell>
          <cell r="F244">
            <v>22.57</v>
          </cell>
          <cell r="G244">
            <v>0</v>
          </cell>
        </row>
        <row r="245">
          <cell r="B245" t="str">
            <v>18.25.060</v>
          </cell>
          <cell r="C245" t="str">
            <v>Luminária tipo sobrepor, aberta, para 2 lâmpadas fluorescente de 20 W, ref. 211-R A. B. Leão ou similar, inclusive reator alto fator de potência lâmpada, demais acessórios e instalação.</v>
          </cell>
          <cell r="D245" t="str">
            <v>cj</v>
          </cell>
          <cell r="F245">
            <v>33.26</v>
          </cell>
          <cell r="G245">
            <v>0</v>
          </cell>
        </row>
        <row r="246">
          <cell r="B246" t="str">
            <v>18.25.070</v>
          </cell>
          <cell r="C246" t="str">
            <v>Luminária tipo sobrepor, aberta, para 1 lâmpada fluorescente de 40 W, ref. 211-R A. B. Leão ou similar, inclusive reator alto fator de potência lâmpada, demais acessórios e instalação.</v>
          </cell>
          <cell r="D246" t="str">
            <v>cj</v>
          </cell>
          <cell r="F246">
            <v>23.67</v>
          </cell>
          <cell r="G246">
            <v>0</v>
          </cell>
        </row>
        <row r="247">
          <cell r="B247" t="str">
            <v>18.25.071</v>
          </cell>
          <cell r="C247" t="str">
            <v>Fornecimento e colocação de lâmpada vapor de mercúrio 250 W.</v>
          </cell>
          <cell r="D247" t="str">
            <v>un</v>
          </cell>
          <cell r="F247">
            <v>16.54</v>
          </cell>
        </row>
        <row r="248">
          <cell r="B248" t="str">
            <v>18.25.080</v>
          </cell>
          <cell r="C248" t="str">
            <v>Luminária tipo sobrepor, aberta, para 2 lâmpadas fluorescente de 40 W, ref. 211-R A. B. Leão ou similar, inclusive reator alto fator de potência lâmpada, demais acessórios e instalação.</v>
          </cell>
          <cell r="D248" t="str">
            <v>cj</v>
          </cell>
          <cell r="F248">
            <v>35.26</v>
          </cell>
          <cell r="G248">
            <v>0</v>
          </cell>
        </row>
        <row r="249">
          <cell r="B249" t="str">
            <v>18.25.082</v>
          </cell>
          <cell r="C249" t="str">
            <v>Conjunto de reator 220 v / 60 HI - 2.000 W</v>
          </cell>
          <cell r="D249" t="str">
            <v>un</v>
          </cell>
        </row>
        <row r="250">
          <cell r="B250" t="str">
            <v>18.25.090</v>
          </cell>
          <cell r="C250" t="str">
            <v>Luminária tipo Drops em globo de vidro leitoso, ref. 515 A.B Leão, ou similar, completa, inclusive lâmpada e instalação.</v>
          </cell>
          <cell r="D250" t="str">
            <v>cj</v>
          </cell>
          <cell r="F250">
            <v>21.26</v>
          </cell>
          <cell r="G250">
            <v>0</v>
          </cell>
        </row>
        <row r="251">
          <cell r="B251" t="str">
            <v>18.25.095</v>
          </cell>
          <cell r="C251" t="str">
            <v>Lâmpada incandescende de 100 W</v>
          </cell>
          <cell r="D251" t="str">
            <v>un</v>
          </cell>
          <cell r="F251">
            <v>1.37</v>
          </cell>
          <cell r="G251">
            <v>0</v>
          </cell>
        </row>
        <row r="252">
          <cell r="B252" t="str">
            <v>18.25.100</v>
          </cell>
          <cell r="C252" t="str">
            <v>Luminária tipo Bedd (Prato), ref. 805 A.B. Leão ou similar, com pendente e suporte, inclusive lâmpada e instalação.</v>
          </cell>
          <cell r="D252" t="str">
            <v>cj</v>
          </cell>
          <cell r="F252">
            <v>30.6</v>
          </cell>
          <cell r="G252">
            <v>0</v>
          </cell>
        </row>
        <row r="253">
          <cell r="B253" t="str">
            <v>18.25.110</v>
          </cell>
          <cell r="C253" t="str">
            <v>Luminária tipo arandela, ref. 403 A.B.Leão ou similar, completa, inclusive lâmpada e instalação.</v>
          </cell>
          <cell r="D253" t="str">
            <v>cj</v>
          </cell>
          <cell r="F253">
            <v>23.41</v>
          </cell>
          <cell r="G253">
            <v>0</v>
          </cell>
        </row>
        <row r="254">
          <cell r="B254" t="str">
            <v>18.25.111</v>
          </cell>
          <cell r="C254" t="str">
            <v>Lâmpada fluorescente universal de 20 W, Phillips ou Osram, inclusive instalação.</v>
          </cell>
          <cell r="D254" t="str">
            <v>un</v>
          </cell>
          <cell r="F254">
            <v>5.5</v>
          </cell>
          <cell r="G254">
            <v>0</v>
          </cell>
        </row>
        <row r="255">
          <cell r="B255" t="str">
            <v>18.25.115</v>
          </cell>
          <cell r="C255" t="str">
            <v>Lâmpada de 40 W.</v>
          </cell>
          <cell r="D255" t="str">
            <v>un</v>
          </cell>
          <cell r="F255">
            <v>5.51</v>
          </cell>
          <cell r="G255">
            <v>0</v>
          </cell>
        </row>
        <row r="256">
          <cell r="B256" t="str">
            <v>18.25.116</v>
          </cell>
          <cell r="C256" t="str">
            <v>Reator</v>
          </cell>
          <cell r="D256" t="str">
            <v>un</v>
          </cell>
          <cell r="F256">
            <v>8.07</v>
          </cell>
          <cell r="G256">
            <v>0</v>
          </cell>
        </row>
        <row r="257">
          <cell r="B257" t="str">
            <v>18.25.117</v>
          </cell>
          <cell r="C257" t="str">
            <v>Reator com lâmpada a vapor de mercúrio.</v>
          </cell>
          <cell r="D257" t="str">
            <v>un</v>
          </cell>
          <cell r="F257">
            <v>54.54</v>
          </cell>
          <cell r="G257">
            <v>0</v>
          </cell>
        </row>
        <row r="258">
          <cell r="B258" t="str">
            <v>18.25.118</v>
          </cell>
          <cell r="C258" t="str">
            <v>Reator para lâmpada fluorescente de 40 W, Phillips ou Osram, inclusive instalação.</v>
          </cell>
          <cell r="D258" t="str">
            <v>un</v>
          </cell>
          <cell r="G258">
            <v>0</v>
          </cell>
        </row>
        <row r="259">
          <cell r="B259" t="str">
            <v>18.25.117</v>
          </cell>
          <cell r="C259" t="str">
            <v>Reator exter.408/E AB Leào ou similar, completo com lâmpada a vapor de mercúrio de 250 m, reator de potência instalações e acessórios correspondentes</v>
          </cell>
          <cell r="D259" t="str">
            <v>un</v>
          </cell>
          <cell r="F259">
            <v>62.18</v>
          </cell>
        </row>
        <row r="260">
          <cell r="B260" t="str">
            <v>18.25.119</v>
          </cell>
          <cell r="C260" t="str">
            <v>Luminária tipo tartaruga.</v>
          </cell>
          <cell r="D260" t="str">
            <v>cj</v>
          </cell>
        </row>
        <row r="261">
          <cell r="B261" t="str">
            <v>18.25.120</v>
          </cell>
          <cell r="C261" t="str">
            <v>Luminária de jardim.</v>
          </cell>
          <cell r="D261" t="str">
            <v>cj</v>
          </cell>
          <cell r="F261">
            <v>75</v>
          </cell>
        </row>
        <row r="262">
          <cell r="B262" t="str">
            <v>18.25.130</v>
          </cell>
          <cell r="C262" t="str">
            <v>Luminária tipo Stop, ref. 401 - P A.B. Leão ou similar, completa, inclusive lâmpada e instalção.</v>
          </cell>
          <cell r="D262" t="str">
            <v>cj</v>
          </cell>
          <cell r="F262">
            <v>11.54</v>
          </cell>
          <cell r="G262">
            <v>0</v>
          </cell>
        </row>
        <row r="263">
          <cell r="B263" t="str">
            <v>18.25.140</v>
          </cell>
          <cell r="C263" t="str">
            <v xml:space="preserve">Refletor externo ref. 408 / E A.B. Leão ou similar, completo,  inclusive lâmpada e instalação. </v>
          </cell>
          <cell r="D263" t="str">
            <v>cj</v>
          </cell>
          <cell r="F263">
            <v>30.6</v>
          </cell>
          <cell r="G263">
            <v>0</v>
          </cell>
        </row>
        <row r="264">
          <cell r="B264" t="str">
            <v>18.25.145</v>
          </cell>
          <cell r="C264" t="str">
            <v>Fornecimento e colocação de refletor externo DN 30, inclusive ponto de luz.</v>
          </cell>
          <cell r="D264" t="str">
            <v>cj</v>
          </cell>
          <cell r="F264">
            <v>96.24</v>
          </cell>
        </row>
        <row r="265">
          <cell r="B265" t="str">
            <v>18.25.170</v>
          </cell>
          <cell r="C265" t="str">
            <v>Luminária para lâmpada a vapor de mercúrio de 125 W, ref. ABL 50 / F A.B. Leão ou similar, completa, inclusive branco, lâmpada, reator alto de potência e instalação.</v>
          </cell>
          <cell r="D265" t="str">
            <v>cj</v>
          </cell>
          <cell r="F265">
            <v>109.45</v>
          </cell>
          <cell r="G265">
            <v>0</v>
          </cell>
        </row>
        <row r="266">
          <cell r="B266" t="str">
            <v>18.25.180</v>
          </cell>
          <cell r="C266" t="str">
            <v>Luminária para lâmpada a vapor de mercúrio de 250 W, ref. ABL 50 / F A.B. Leão ou similar, completa, inclusive braço, lâmpada, reator alto fator de potência e instalação.</v>
          </cell>
          <cell r="D266" t="str">
            <v>cj</v>
          </cell>
          <cell r="F266">
            <v>202.97</v>
          </cell>
          <cell r="G266">
            <v>0</v>
          </cell>
        </row>
        <row r="267">
          <cell r="B267" t="str">
            <v>18.25.183</v>
          </cell>
          <cell r="C267" t="str">
            <v>Galpão industrial simples</v>
          </cell>
          <cell r="D267" t="str">
            <v>vb</v>
          </cell>
          <cell r="F267">
            <v>1219.8</v>
          </cell>
          <cell r="G267">
            <v>0</v>
          </cell>
        </row>
        <row r="268">
          <cell r="B268" t="str">
            <v>18.25.184</v>
          </cell>
          <cell r="C268" t="str">
            <v>Escultura</v>
          </cell>
          <cell r="D268" t="str">
            <v>vb</v>
          </cell>
          <cell r="F268">
            <v>2089.9899999999998</v>
          </cell>
          <cell r="G268">
            <v>0</v>
          </cell>
        </row>
        <row r="269">
          <cell r="B269" t="str">
            <v>18.25.185</v>
          </cell>
          <cell r="C269" t="str">
            <v>Idenização de barraca de tábua.</v>
          </cell>
          <cell r="D269" t="str">
            <v>vb</v>
          </cell>
          <cell r="F269">
            <v>894.9</v>
          </cell>
          <cell r="G269">
            <v>0</v>
          </cell>
        </row>
        <row r="270">
          <cell r="B270" t="str">
            <v>18.25.186</v>
          </cell>
          <cell r="C270" t="str">
            <v xml:space="preserve">Idenização de barraca </v>
          </cell>
          <cell r="D270" t="str">
            <v>vb</v>
          </cell>
          <cell r="F270">
            <v>1281.3599999999999</v>
          </cell>
          <cell r="G270">
            <v>0</v>
          </cell>
        </row>
        <row r="271">
          <cell r="B271" t="str">
            <v>18.25.187</v>
          </cell>
          <cell r="C271" t="str">
            <v>Desapropriação de terreno e edificações.</v>
          </cell>
          <cell r="D271" t="str">
            <v>vb</v>
          </cell>
          <cell r="F271">
            <v>3251755</v>
          </cell>
          <cell r="G271">
            <v>0</v>
          </cell>
        </row>
        <row r="272">
          <cell r="B272" t="str">
            <v>18.25.188</v>
          </cell>
          <cell r="C272" t="str">
            <v>Grelha de ferro</v>
          </cell>
          <cell r="D272" t="str">
            <v>vb</v>
          </cell>
          <cell r="F272">
            <v>1432.27</v>
          </cell>
          <cell r="G272">
            <v>0</v>
          </cell>
        </row>
        <row r="273">
          <cell r="B273" t="str">
            <v>18.25.190</v>
          </cell>
          <cell r="C273" t="str">
            <v>Luminária para lâmpada a vapor de mercúrio de 125 W, ref. ABL 50 / A.B. Leão ou similar, completa, inclusive braço, lâmpada, reator alto fator de potência e instalação.</v>
          </cell>
          <cell r="D273" t="str">
            <v>cj</v>
          </cell>
          <cell r="F273">
            <v>99.95</v>
          </cell>
          <cell r="G273">
            <v>0</v>
          </cell>
        </row>
        <row r="274">
          <cell r="B274" t="str">
            <v>18.25.200</v>
          </cell>
          <cell r="C274" t="str">
            <v>Luminária para lâmpada a vapor de mercúrio de 250 W, ref. ABL 50 / A.B. Leão ou similar, completa, inclusive braço, lâmpada, reator alto fator de potência e instalação.</v>
          </cell>
          <cell r="D274" t="str">
            <v>cj</v>
          </cell>
          <cell r="F274">
            <v>113.35</v>
          </cell>
          <cell r="G274">
            <v>0</v>
          </cell>
        </row>
        <row r="275">
          <cell r="B275" t="str">
            <v>18.25.210</v>
          </cell>
          <cell r="C275" t="str">
            <v>Luminária para lâmpada a vapor de mercúrio de 400 W, ref. ABL 50 / 400 A.B. Leão ou similar, completa, inclusive braço, lâmpada, reator alto fator de potência e instalação.</v>
          </cell>
          <cell r="D275" t="str">
            <v>un</v>
          </cell>
          <cell r="F275">
            <v>176.95</v>
          </cell>
          <cell r="G275">
            <v>0</v>
          </cell>
        </row>
        <row r="276">
          <cell r="B276" t="str">
            <v>18.25.211</v>
          </cell>
          <cell r="C276" t="str">
            <v>Projetor com uma lâmpada de vapor metálico de 2.000 W</v>
          </cell>
          <cell r="D276" t="str">
            <v>un</v>
          </cell>
        </row>
        <row r="278">
          <cell r="B278" t="str">
            <v>18.26</v>
          </cell>
        </row>
        <row r="279">
          <cell r="B279" t="str">
            <v>18.26.010</v>
          </cell>
          <cell r="C279" t="str">
            <v>Assentamento de haste de aterramento de 5/8" x 2,40 m Copperweld ou similar, com conector paralelo e parafusos (inclusive o fornecimento do material).</v>
          </cell>
          <cell r="D279" t="str">
            <v>un</v>
          </cell>
          <cell r="F279">
            <v>19.190000000000001</v>
          </cell>
          <cell r="G279">
            <v>0</v>
          </cell>
        </row>
        <row r="280">
          <cell r="B280" t="str">
            <v>18.26.020</v>
          </cell>
          <cell r="C280" t="str">
            <v xml:space="preserve">Assentamento de bengala de PVC rígido de 3/4 pol., marca Tigre ou similar, inclusive rasgo em alvenaria e fornecimento do material. </v>
          </cell>
          <cell r="D280" t="str">
            <v>un</v>
          </cell>
          <cell r="F280">
            <v>10.37</v>
          </cell>
          <cell r="G280">
            <v>0</v>
          </cell>
        </row>
        <row r="281">
          <cell r="B281" t="str">
            <v>18.26.025</v>
          </cell>
          <cell r="C281" t="str">
            <v>Assentamento de bengala 1".</v>
          </cell>
          <cell r="D281" t="str">
            <v>un</v>
          </cell>
          <cell r="F281">
            <v>8.4600000000000009</v>
          </cell>
          <cell r="G281">
            <v>0</v>
          </cell>
        </row>
        <row r="282">
          <cell r="B282" t="str">
            <v>18.26.030</v>
          </cell>
          <cell r="C282" t="str">
            <v>Assentamento de chave de boia automática, 15 A, superior ou inferior marca lenz ou similar (inclusive o fornecimento do material).</v>
          </cell>
          <cell r="D282" t="str">
            <v>un</v>
          </cell>
          <cell r="F282">
            <v>16.21</v>
          </cell>
          <cell r="G282">
            <v>0</v>
          </cell>
        </row>
        <row r="283">
          <cell r="B283" t="str">
            <v>18.26.040</v>
          </cell>
          <cell r="C283" t="str">
            <v>Assentamento de chave reversora blindada 30 A, 500 V, Eletromar ou similar (inclusive o fornecimento do material).</v>
          </cell>
          <cell r="D283" t="str">
            <v>un</v>
          </cell>
          <cell r="F283">
            <v>53.26</v>
          </cell>
          <cell r="G283">
            <v>0</v>
          </cell>
        </row>
        <row r="284">
          <cell r="B284" t="str">
            <v>18.26.045</v>
          </cell>
          <cell r="C284" t="str">
            <v>Assentamento de chave reversora blindada 30 A, 250 V, Eletromar ou similar (inclusive o fornecimento do material).</v>
          </cell>
          <cell r="D284" t="str">
            <v>un</v>
          </cell>
          <cell r="F284">
            <v>49.58</v>
          </cell>
          <cell r="G284">
            <v>0</v>
          </cell>
        </row>
        <row r="285">
          <cell r="B285" t="str">
            <v>18.26.050</v>
          </cell>
          <cell r="C285" t="str">
            <v>Assentamento de chave magnético guarda-motor até 7,5 cv, Eletromar ou similar (inclusive fornecimento do material)</v>
          </cell>
          <cell r="D285" t="str">
            <v>un</v>
          </cell>
          <cell r="F285">
            <v>140.63</v>
          </cell>
          <cell r="G285">
            <v>0</v>
          </cell>
        </row>
        <row r="286">
          <cell r="B286" t="str">
            <v>18.26.060</v>
          </cell>
          <cell r="C286" t="str">
            <v>Assentamento de chave magnética de 2 x 30 A para comando de iluminação pública, acionada para rele foto-elétrico NA, 220 V, 60 HZ, tipo lux control modelo CIP - F / 70, (inclusive fornecimento do material).</v>
          </cell>
          <cell r="D286" t="str">
            <v>un</v>
          </cell>
          <cell r="F286">
            <v>198.6</v>
          </cell>
          <cell r="G286">
            <v>0</v>
          </cell>
        </row>
        <row r="287">
          <cell r="B287" t="str">
            <v>18.26.065</v>
          </cell>
          <cell r="C287" t="str">
            <v>Fornecimento e colocação de braçadeiras para fixação dos eletrodutos.</v>
          </cell>
          <cell r="D287" t="str">
            <v>un</v>
          </cell>
          <cell r="F287">
            <v>1.43</v>
          </cell>
        </row>
        <row r="288">
          <cell r="B288" t="str">
            <v>18.26.070</v>
          </cell>
          <cell r="C288" t="str">
            <v>Lixeira.</v>
          </cell>
          <cell r="D288" t="str">
            <v>un</v>
          </cell>
          <cell r="F288">
            <v>12.88</v>
          </cell>
        </row>
        <row r="289">
          <cell r="B289" t="str">
            <v>18.26.071</v>
          </cell>
          <cell r="C289" t="str">
            <v>Confecção de lixeira em fibra Gless</v>
          </cell>
          <cell r="D289" t="str">
            <v>un</v>
          </cell>
          <cell r="F289">
            <v>76.87</v>
          </cell>
        </row>
        <row r="290">
          <cell r="B290" t="str">
            <v>18.26.072</v>
          </cell>
          <cell r="C290" t="str">
            <v>Colocação de calha em PVC para proteção de instalação elétrica aparente.</v>
          </cell>
          <cell r="D290" t="str">
            <v>m</v>
          </cell>
          <cell r="F290">
            <v>1.29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HA FONTE"/>
      <sheetName val="teat-mus"/>
      <sheetName val="arte"/>
      <sheetName val="Lanchonete"/>
      <sheetName val="Loja 1"/>
      <sheetName val="Loja 2"/>
      <sheetName val="terraço de ativ."/>
      <sheetName val="se-ilum ext"/>
      <sheetName val="BM 1"/>
      <sheetName val="MEMÓRIA DO BM1"/>
      <sheetName val="MEMÓRIA DO BM2"/>
      <sheetName val="BM 2"/>
      <sheetName val="MEMÓRIA DO BM3"/>
      <sheetName val="BM 3"/>
      <sheetName val="CRONOGRAMA"/>
      <sheetName val="Planilha1"/>
      <sheetName val="BM 01"/>
      <sheetName val="MEMORIA BM 01"/>
      <sheetName val="GERAL - COM DESONERAÇÃO"/>
      <sheetName val="GERAL - SEM DESONERAÇÃO"/>
      <sheetName val="ORCAMENTO COM DES"/>
      <sheetName val="MEM CÁLC COM DES"/>
      <sheetName val="_RESUMO COMPARATIVO_"/>
      <sheetName val="CRONOGRAMA "/>
      <sheetName val="BDI_PAV_26,01_NOVA_CPRB"/>
      <sheetName val="BDI_PAV_20,00_NOVA_CPRB"/>
      <sheetName val="Plan1"/>
    </sheetNames>
    <sheetDataSet>
      <sheetData sheetId="0" refreshError="1">
        <row r="1">
          <cell r="B1" t="str">
            <v>18.01</v>
          </cell>
        </row>
        <row r="2">
          <cell r="B2" t="str">
            <v>18.01.005</v>
          </cell>
          <cell r="C2" t="str">
            <v>Fio de cobre nu, tempera meio-duro, classe 1A S.M. - 10 mm², inclusive assentamento.</v>
          </cell>
          <cell r="D2" t="str">
            <v>m</v>
          </cell>
          <cell r="F2">
            <v>1.84</v>
          </cell>
          <cell r="G2">
            <v>0</v>
          </cell>
        </row>
        <row r="3">
          <cell r="B3" t="str">
            <v>18.01.010</v>
          </cell>
          <cell r="C3" t="str">
            <v>Fio de cobre, tempera meio-duro, classe 1, com cobertura de PVC, tipo WPP, S.M. - 4 mm², inclusive assentamento.</v>
          </cell>
          <cell r="D3" t="str">
            <v>m</v>
          </cell>
          <cell r="F3">
            <v>0.97</v>
          </cell>
          <cell r="G3">
            <v>0</v>
          </cell>
        </row>
        <row r="4">
          <cell r="B4" t="str">
            <v>18.01.015</v>
          </cell>
          <cell r="C4" t="str">
            <v>Desativação da rede elétrica existente.</v>
          </cell>
          <cell r="D4" t="str">
            <v>vb</v>
          </cell>
          <cell r="F4">
            <v>283.14</v>
          </cell>
        </row>
        <row r="5">
          <cell r="B5" t="str">
            <v>18.01.016</v>
          </cell>
          <cell r="C5" t="str">
            <v>Revisão do circuito elétrico que alimenta as luminárias para lâmpadas vapor mercúrio (aproveitamento de 90 % da fiação existente).</v>
          </cell>
          <cell r="D5" t="str">
            <v>vb</v>
          </cell>
          <cell r="F5">
            <v>613.08000000000004</v>
          </cell>
        </row>
        <row r="6">
          <cell r="B6" t="str">
            <v>18.01.020</v>
          </cell>
          <cell r="C6" t="str">
            <v>Fio de cobre, tempera meio-duro, classe 1, com cobertura de PVC, tipo WPP, S.M. - 6 mm², inclusive assentamento.</v>
          </cell>
          <cell r="D6" t="str">
            <v>m</v>
          </cell>
          <cell r="F6">
            <v>1.1599999999999999</v>
          </cell>
          <cell r="G6">
            <v>0</v>
          </cell>
        </row>
        <row r="7">
          <cell r="B7" t="str">
            <v>18.01.025</v>
          </cell>
          <cell r="C7" t="str">
            <v>Fio de cobre, tempera meio-duro, classe 1, com cobertura de PVC, tipo WPP, S.M. - 10 mm², inclusive assentamento.</v>
          </cell>
          <cell r="D7" t="str">
            <v>m</v>
          </cell>
          <cell r="F7">
            <v>1.62</v>
          </cell>
          <cell r="G7">
            <v>0</v>
          </cell>
        </row>
        <row r="8">
          <cell r="B8" t="str">
            <v>18.01.030</v>
          </cell>
          <cell r="C8" t="str">
            <v>Cabo de cobre, tempera meio-duro, encordoamento classe 2, com cobertura de PVC, tipo WPP, S.M. - 10 mm², inclusive assentamento.</v>
          </cell>
          <cell r="D8" t="str">
            <v>m</v>
          </cell>
          <cell r="F8">
            <v>1.64</v>
          </cell>
          <cell r="G8">
            <v>0</v>
          </cell>
        </row>
        <row r="9">
          <cell r="B9" t="str">
            <v>18.01.040</v>
          </cell>
          <cell r="C9" t="str">
            <v>Cabo de cobre, tempera meio-duro, encordoamento classe 2, com cobertura de PVC, tipo WPP, S.M. - 16 mm², inclusive assentamento.</v>
          </cell>
          <cell r="D9" t="str">
            <v>m</v>
          </cell>
          <cell r="F9">
            <v>2.44</v>
          </cell>
          <cell r="G9">
            <v>0</v>
          </cell>
        </row>
        <row r="10">
          <cell r="B10" t="str">
            <v>18.01.050</v>
          </cell>
          <cell r="C10" t="str">
            <v>Cabo de cobre, tempera meio-duro, encordoamento classe 2, com cobertura de PVC, tipo WPP, S.M. - 25 mm², inclusive assentamento.</v>
          </cell>
          <cell r="D10" t="str">
            <v>m</v>
          </cell>
          <cell r="F10">
            <v>3.24</v>
          </cell>
          <cell r="G10">
            <v>0</v>
          </cell>
        </row>
        <row r="11">
          <cell r="B11" t="str">
            <v>18.01.060</v>
          </cell>
          <cell r="C11" t="str">
            <v xml:space="preserve">Fornecimento e instalação de cabo de cobre nutrancado e asete fios, de tempera mole, bitola de 16 mm2. </v>
          </cell>
          <cell r="D11" t="str">
            <v>m</v>
          </cell>
          <cell r="F11">
            <v>3.4</v>
          </cell>
          <cell r="G11">
            <v>0</v>
          </cell>
        </row>
        <row r="13">
          <cell r="B13" t="str">
            <v>18.02</v>
          </cell>
        </row>
        <row r="14">
          <cell r="B14" t="str">
            <v>18.02.005</v>
          </cell>
          <cell r="C14" t="str">
            <v>Colocação de poste de ferro</v>
          </cell>
          <cell r="D14" t="str">
            <v>m</v>
          </cell>
          <cell r="F14">
            <v>6.51</v>
          </cell>
          <cell r="G14">
            <v>0</v>
          </cell>
        </row>
        <row r="15">
          <cell r="B15" t="str">
            <v>18.02.010</v>
          </cell>
          <cell r="C15" t="str">
            <v>Retirada de postes de concreto secção duplo T200 / 8 com engastamento direto no solo de 1,40 m (Poste 184-570, 18570 e mais dois sem identificação)</v>
          </cell>
          <cell r="D15" t="str">
            <v>un</v>
          </cell>
          <cell r="F15">
            <v>51.97</v>
          </cell>
          <cell r="G15">
            <v>0</v>
          </cell>
        </row>
        <row r="16">
          <cell r="B16" t="str">
            <v>18.02.020</v>
          </cell>
          <cell r="C16" t="str">
            <v>Poste de concreto secção duplo T, 100/8, com engastamento direto no solo de 1,40 m, inclusive colocação.</v>
          </cell>
          <cell r="D16" t="str">
            <v>un</v>
          </cell>
          <cell r="F16">
            <v>141.27000000000001</v>
          </cell>
          <cell r="G16">
            <v>0</v>
          </cell>
        </row>
        <row r="17">
          <cell r="B17" t="str">
            <v>18.02.025</v>
          </cell>
          <cell r="C17" t="str">
            <v>Fornecimento e instalação de poste ornamental com h=4,0 m, sendo 1,0 m de enterrado, com 03 luminárias, vidro transparente modelo MLD 304 / B, bem como pintura á óleo, duas demãos, cor preta, conforme projeto.</v>
          </cell>
          <cell r="D17" t="str">
            <v>un</v>
          </cell>
          <cell r="F17">
            <v>239.88</v>
          </cell>
          <cell r="G17">
            <v>0</v>
          </cell>
        </row>
        <row r="18">
          <cell r="B18" t="str">
            <v>18.02.026</v>
          </cell>
          <cell r="C18" t="str">
            <v>Deslocamento de poste.</v>
          </cell>
          <cell r="D18" t="str">
            <v>un</v>
          </cell>
          <cell r="F18">
            <v>67.33</v>
          </cell>
          <cell r="G18">
            <v>0</v>
          </cell>
        </row>
        <row r="19">
          <cell r="B19" t="str">
            <v>18.02.030</v>
          </cell>
          <cell r="C19" t="str">
            <v>Poste de concreto secção duplo T, 200/8, com engastamento direto no solo de 1,40 m, inclusive colocação.</v>
          </cell>
          <cell r="D19" t="str">
            <v>un</v>
          </cell>
          <cell r="F19">
            <v>160.6</v>
          </cell>
          <cell r="G19">
            <v>0</v>
          </cell>
        </row>
        <row r="20">
          <cell r="B20" t="str">
            <v>18.02.040</v>
          </cell>
          <cell r="C20" t="str">
            <v>Poste de concreto secção duplo T, 200/12, com engastamento direto no solo de 1,80 m, inclusive colocação.</v>
          </cell>
          <cell r="D20" t="str">
            <v>un</v>
          </cell>
          <cell r="F20">
            <v>264.32</v>
          </cell>
          <cell r="G20">
            <v>0</v>
          </cell>
        </row>
        <row r="21">
          <cell r="B21" t="str">
            <v>18.02.045</v>
          </cell>
          <cell r="C21" t="str">
            <v>Poste de concreto secção duplo T, 300/8, com engastamento direto no solo de 1,40 m, inclusive colocação.</v>
          </cell>
          <cell r="D21" t="str">
            <v>un</v>
          </cell>
          <cell r="F21">
            <v>193.4</v>
          </cell>
          <cell r="G21">
            <v>0</v>
          </cell>
        </row>
        <row r="22">
          <cell r="B22" t="str">
            <v>18.02.050</v>
          </cell>
          <cell r="C22" t="str">
            <v>Poste de concreto secção duplo T, 300/12, com engastamento direto no solo de 1,80 m, inclusive colocação.</v>
          </cell>
          <cell r="D22" t="str">
            <v>un</v>
          </cell>
          <cell r="F22">
            <v>55.74</v>
          </cell>
          <cell r="G22">
            <v>0</v>
          </cell>
        </row>
        <row r="23">
          <cell r="B23" t="str">
            <v>18.02.051</v>
          </cell>
          <cell r="C23" t="str">
            <v xml:space="preserve">Super poste de concreto armado circular com altura de 20 m. </v>
          </cell>
          <cell r="D23" t="str">
            <v>un</v>
          </cell>
          <cell r="F23">
            <v>2209.3200000000002</v>
          </cell>
          <cell r="G23">
            <v>0</v>
          </cell>
        </row>
        <row r="24">
          <cell r="B24" t="str">
            <v>18.02.060</v>
          </cell>
          <cell r="C24" t="str">
            <v>Poste de concreto c/ seção circular c/ iluminação de 3 pétalas c/ altura de 8 m inclusive colocação, fixação e base de concreto p/ fixação</v>
          </cell>
          <cell r="D24" t="str">
            <v>un</v>
          </cell>
          <cell r="F24">
            <v>888.06</v>
          </cell>
        </row>
        <row r="25">
          <cell r="B25" t="str">
            <v>18.02.070</v>
          </cell>
          <cell r="C25" t="str">
            <v>Poste ornamental.</v>
          </cell>
          <cell r="D25" t="str">
            <v>un</v>
          </cell>
          <cell r="F25">
            <v>210.72</v>
          </cell>
        </row>
        <row r="26">
          <cell r="B26" t="str">
            <v>18.02.071</v>
          </cell>
          <cell r="C26" t="str">
            <v>Poste em concreto vibrado seção circular 9 m - 200 kg</v>
          </cell>
          <cell r="D26" t="str">
            <v>un</v>
          </cell>
          <cell r="F26">
            <v>216</v>
          </cell>
        </row>
        <row r="27">
          <cell r="B27" t="str">
            <v>18.02.080</v>
          </cell>
          <cell r="C27" t="str">
            <v>Fornecimento e instalação de rele fotoelétrico, 1000 w - 220 v.</v>
          </cell>
          <cell r="D27" t="str">
            <v>un</v>
          </cell>
          <cell r="F27">
            <v>18</v>
          </cell>
        </row>
        <row r="29">
          <cell r="B29" t="str">
            <v>18.03</v>
          </cell>
        </row>
        <row r="30">
          <cell r="B30" t="str">
            <v>18.03.010</v>
          </cell>
          <cell r="C30" t="str">
            <v>Estrutura secundária B1 completa, inclusive fixação.</v>
          </cell>
          <cell r="D30" t="str">
            <v>un</v>
          </cell>
          <cell r="F30">
            <v>29.1</v>
          </cell>
          <cell r="G30">
            <v>0</v>
          </cell>
        </row>
        <row r="31">
          <cell r="B31" t="str">
            <v>18.03.015</v>
          </cell>
          <cell r="C31" t="str">
            <v>Estrutura secundária B2 completa, inclusive fixação.</v>
          </cell>
          <cell r="D31" t="str">
            <v>un</v>
          </cell>
          <cell r="F31">
            <v>35.21</v>
          </cell>
          <cell r="G31">
            <v>0</v>
          </cell>
        </row>
        <row r="32">
          <cell r="B32" t="str">
            <v>18.03.020</v>
          </cell>
          <cell r="C32" t="str">
            <v>Estrutura secundária B3 completa, inclusive fixação.</v>
          </cell>
          <cell r="D32" t="str">
            <v>un</v>
          </cell>
          <cell r="F32">
            <v>59.23</v>
          </cell>
          <cell r="G32">
            <v>0</v>
          </cell>
        </row>
        <row r="33">
          <cell r="B33" t="str">
            <v>18.03.030</v>
          </cell>
          <cell r="C33" t="str">
            <v>Estrutura secundária B4 completa, inclusive fixação.</v>
          </cell>
          <cell r="D33" t="str">
            <v>un</v>
          </cell>
          <cell r="F33">
            <v>65.989999999999995</v>
          </cell>
          <cell r="G33">
            <v>0</v>
          </cell>
        </row>
        <row r="34">
          <cell r="B34" t="str">
            <v>18.03.031</v>
          </cell>
          <cell r="C34" t="str">
            <v>Cabo de iluminação 1/0 AWG - NU</v>
          </cell>
          <cell r="D34" t="str">
            <v>m</v>
          </cell>
          <cell r="F34">
            <v>19.54</v>
          </cell>
          <cell r="G34">
            <v>0</v>
          </cell>
        </row>
        <row r="35">
          <cell r="B35" t="str">
            <v>18.03.032</v>
          </cell>
          <cell r="C35" t="str">
            <v>Isoladores tipo castanha</v>
          </cell>
          <cell r="D35" t="str">
            <v>un</v>
          </cell>
          <cell r="F35">
            <v>17.399999999999999</v>
          </cell>
          <cell r="G35">
            <v>0</v>
          </cell>
        </row>
        <row r="36">
          <cell r="B36" t="str">
            <v>18.03.033</v>
          </cell>
          <cell r="C36" t="str">
            <v>Foto célula tipo NA.</v>
          </cell>
          <cell r="D36" t="str">
            <v>un</v>
          </cell>
          <cell r="F36">
            <v>12.77</v>
          </cell>
          <cell r="G36">
            <v>0</v>
          </cell>
        </row>
        <row r="38">
          <cell r="B38" t="str">
            <v>18.04</v>
          </cell>
        </row>
        <row r="39">
          <cell r="B39" t="str">
            <v>18.04.010</v>
          </cell>
          <cell r="C39" t="str">
            <v>Eletroduto de ferro galvanizado de 3/4 pol., inclusive assentamento.</v>
          </cell>
          <cell r="D39" t="str">
            <v>m</v>
          </cell>
          <cell r="F39">
            <v>4.9000000000000004</v>
          </cell>
          <cell r="G39">
            <v>0</v>
          </cell>
        </row>
        <row r="40">
          <cell r="B40" t="str">
            <v>18.04.020</v>
          </cell>
          <cell r="C40" t="str">
            <v>Eletroduto de ferro galvanizado de 1 pol., inclusive assentamento.</v>
          </cell>
          <cell r="D40" t="str">
            <v>m</v>
          </cell>
          <cell r="F40">
            <v>7.43</v>
          </cell>
          <cell r="G40">
            <v>0</v>
          </cell>
        </row>
        <row r="41">
          <cell r="B41" t="str">
            <v>18.04.030</v>
          </cell>
          <cell r="C41" t="str">
            <v>Eletroduto de ferro galvanizado de 1 1/2 pol., inclusive assentamento.</v>
          </cell>
          <cell r="D41" t="str">
            <v>m</v>
          </cell>
          <cell r="F41">
            <v>11.76</v>
          </cell>
          <cell r="G41">
            <v>0</v>
          </cell>
        </row>
        <row r="42">
          <cell r="B42" t="str">
            <v>18.04.040</v>
          </cell>
          <cell r="C42" t="str">
            <v>Eletroduto de ferro galvanizado de 2 pol., inclusive assentamento.</v>
          </cell>
          <cell r="D42" t="str">
            <v>m</v>
          </cell>
          <cell r="F42">
            <v>15.46</v>
          </cell>
          <cell r="G42">
            <v>0</v>
          </cell>
        </row>
        <row r="43">
          <cell r="B43" t="str">
            <v>18.04.050</v>
          </cell>
          <cell r="C43" t="str">
            <v>Eletroduto de ferro galvanizado de 2 1/2 pol., inclusive assentamento.</v>
          </cell>
          <cell r="D43" t="str">
            <v>m</v>
          </cell>
          <cell r="F43">
            <v>23.01</v>
          </cell>
          <cell r="G43">
            <v>0</v>
          </cell>
        </row>
        <row r="44">
          <cell r="B44" t="str">
            <v>18.04.060</v>
          </cell>
          <cell r="C44" t="str">
            <v>Eletroduto de ferro galvanizado de 4 pol., inclusive assentamento.</v>
          </cell>
          <cell r="D44" t="str">
            <v>m</v>
          </cell>
          <cell r="F44">
            <v>37.299999999999997</v>
          </cell>
          <cell r="G44">
            <v>0</v>
          </cell>
        </row>
        <row r="45">
          <cell r="B45" t="str">
            <v>18.04.061</v>
          </cell>
          <cell r="C45" t="str">
            <v>Eletroduto de PVC rígido de 11/2" com luva de rosca interna, inclusive assentamento</v>
          </cell>
          <cell r="D45" t="str">
            <v>un</v>
          </cell>
          <cell r="F45">
            <v>6.33</v>
          </cell>
        </row>
        <row r="47">
          <cell r="B47" t="str">
            <v>18.05</v>
          </cell>
        </row>
        <row r="48">
          <cell r="B48" t="str">
            <v>18.05.010</v>
          </cell>
          <cell r="C48" t="str">
            <v>Curva de ferro galvanizado de 3/4 pol., inclusive assentamento.</v>
          </cell>
          <cell r="D48" t="str">
            <v>un</v>
          </cell>
          <cell r="F48">
            <v>3.1</v>
          </cell>
          <cell r="G48">
            <v>0</v>
          </cell>
        </row>
        <row r="49">
          <cell r="B49" t="str">
            <v>18.05.020</v>
          </cell>
          <cell r="C49" t="str">
            <v>Curva de ferro galvanizado de 1 pol., inclusive assentamento.</v>
          </cell>
          <cell r="D49" t="str">
            <v>un</v>
          </cell>
          <cell r="F49">
            <v>4.53</v>
          </cell>
          <cell r="G49">
            <v>0</v>
          </cell>
        </row>
        <row r="50">
          <cell r="B50" t="str">
            <v>18.05.030</v>
          </cell>
          <cell r="C50" t="str">
            <v>Curva de ferro galvanizado de 1 1/2 pol., inclusive assentamento.</v>
          </cell>
          <cell r="D50" t="str">
            <v>un</v>
          </cell>
          <cell r="F50">
            <v>10.41</v>
          </cell>
          <cell r="G50">
            <v>0</v>
          </cell>
        </row>
        <row r="51">
          <cell r="B51" t="str">
            <v>18.05.040</v>
          </cell>
          <cell r="C51" t="str">
            <v>Curva de ferro galvanizado de 2 pol., inclusive assentamento.</v>
          </cell>
          <cell r="D51" t="str">
            <v>un</v>
          </cell>
          <cell r="F51">
            <v>16.78</v>
          </cell>
          <cell r="G51">
            <v>0</v>
          </cell>
        </row>
        <row r="52">
          <cell r="B52" t="str">
            <v>18.05.050</v>
          </cell>
          <cell r="C52" t="str">
            <v>Curva de ferro galvanizado de 2 1/2 pol., inclusive assentamento.</v>
          </cell>
          <cell r="D52" t="str">
            <v>un</v>
          </cell>
          <cell r="F52">
            <v>36.65</v>
          </cell>
          <cell r="G52">
            <v>0</v>
          </cell>
        </row>
        <row r="53">
          <cell r="B53" t="str">
            <v>18.05.060</v>
          </cell>
          <cell r="C53" t="str">
            <v>Curva de ferro galvanizado de 4 pol., inclusive assentamento.</v>
          </cell>
          <cell r="D53" t="str">
            <v>un</v>
          </cell>
          <cell r="F53">
            <v>76.64</v>
          </cell>
          <cell r="G53">
            <v>0</v>
          </cell>
        </row>
        <row r="54">
          <cell r="B54" t="str">
            <v>18.05.065</v>
          </cell>
          <cell r="C54" t="str">
            <v>Fornecimento e assentamento de haste de aterramento 5/8" x 2,40 m coppereweld</v>
          </cell>
          <cell r="D54" t="str">
            <v>un</v>
          </cell>
          <cell r="F54">
            <v>22.22</v>
          </cell>
        </row>
        <row r="56">
          <cell r="B56" t="str">
            <v>18.06</v>
          </cell>
        </row>
        <row r="57">
          <cell r="B57" t="str">
            <v>18.06.010</v>
          </cell>
          <cell r="C57" t="str">
            <v>Luva de ferro galvanizado de 3/4 pol., inclusive assentamento.</v>
          </cell>
          <cell r="D57" t="str">
            <v>un</v>
          </cell>
          <cell r="F57">
            <v>1.1299999999999999</v>
          </cell>
          <cell r="G57">
            <v>0</v>
          </cell>
        </row>
        <row r="58">
          <cell r="B58" t="str">
            <v>18.06.020</v>
          </cell>
          <cell r="C58" t="str">
            <v>Luva de ferro galvanizado de 1 pol., inclusive assentamento.</v>
          </cell>
          <cell r="D58" t="str">
            <v>un</v>
          </cell>
          <cell r="F58">
            <v>1.68</v>
          </cell>
          <cell r="G58">
            <v>0</v>
          </cell>
        </row>
        <row r="59">
          <cell r="B59" t="str">
            <v>18.06.030</v>
          </cell>
          <cell r="C59" t="str">
            <v>Luva de ferro galvanizado de 1 1/2 pol., inclusive assentamento.</v>
          </cell>
          <cell r="D59" t="str">
            <v>un</v>
          </cell>
          <cell r="F59">
            <v>2.91</v>
          </cell>
          <cell r="G59">
            <v>0</v>
          </cell>
        </row>
        <row r="60">
          <cell r="B60" t="str">
            <v>18.06.040</v>
          </cell>
          <cell r="C60" t="str">
            <v>Luva de ferro galvanizado de 2 pol., inclusive assentamento.</v>
          </cell>
          <cell r="D60" t="str">
            <v>un</v>
          </cell>
          <cell r="F60">
            <v>4.05</v>
          </cell>
          <cell r="G60">
            <v>0</v>
          </cell>
        </row>
        <row r="61">
          <cell r="B61" t="str">
            <v>18.06.050</v>
          </cell>
          <cell r="C61" t="str">
            <v>Luva de ferro galvanizado de 2 1/2 pol., inclusive assentamento.</v>
          </cell>
          <cell r="D61" t="str">
            <v>un</v>
          </cell>
          <cell r="F61">
            <v>7.16</v>
          </cell>
          <cell r="G61">
            <v>0</v>
          </cell>
        </row>
        <row r="62">
          <cell r="B62" t="str">
            <v>18.06.060</v>
          </cell>
          <cell r="C62" t="str">
            <v>Luva de ferro galvanizado de 4 pol., inclusive assentamento.</v>
          </cell>
          <cell r="D62" t="str">
            <v>un</v>
          </cell>
          <cell r="F62">
            <v>13.42</v>
          </cell>
          <cell r="G62">
            <v>0</v>
          </cell>
        </row>
        <row r="63">
          <cell r="B63" t="str">
            <v>18.06.061</v>
          </cell>
          <cell r="C63" t="str">
            <v>Luva de PVC rígido diâmetro de 2".</v>
          </cell>
          <cell r="D63" t="str">
            <v>un</v>
          </cell>
          <cell r="F63">
            <v>1.93</v>
          </cell>
          <cell r="G63">
            <v>0</v>
          </cell>
        </row>
        <row r="64">
          <cell r="B64" t="str">
            <v>18.06.062</v>
          </cell>
          <cell r="C64" t="str">
            <v>Luva de emenda para cabo 10 mm</v>
          </cell>
          <cell r="D64" t="str">
            <v>un</v>
          </cell>
          <cell r="F64">
            <v>0.35</v>
          </cell>
        </row>
        <row r="66">
          <cell r="B66" t="str">
            <v>18.07</v>
          </cell>
        </row>
        <row r="67">
          <cell r="B67" t="str">
            <v>18.07.010</v>
          </cell>
          <cell r="C67" t="str">
            <v>Jogo de bucha e arruela de alumínio de 1/2 pol., inclusive fixação.</v>
          </cell>
          <cell r="D67" t="str">
            <v>cj</v>
          </cell>
          <cell r="F67">
            <v>0.27</v>
          </cell>
          <cell r="G67">
            <v>0</v>
          </cell>
        </row>
        <row r="68">
          <cell r="B68" t="str">
            <v>18.07.020</v>
          </cell>
          <cell r="C68" t="str">
            <v>Jogo de bucha e arruela de alumínio de 3/4 pol., inclusive fixação.</v>
          </cell>
          <cell r="D68" t="str">
            <v>cj</v>
          </cell>
          <cell r="F68">
            <v>0.28999999999999998</v>
          </cell>
          <cell r="G68">
            <v>0</v>
          </cell>
        </row>
        <row r="69">
          <cell r="B69" t="str">
            <v>18.07.030</v>
          </cell>
          <cell r="C69" t="str">
            <v>Jogo de bucha e arruela de alumínio de 1 pol., inclusive fixação.</v>
          </cell>
          <cell r="D69" t="str">
            <v>cj</v>
          </cell>
          <cell r="F69">
            <v>0.45</v>
          </cell>
          <cell r="G69">
            <v>0</v>
          </cell>
        </row>
        <row r="70">
          <cell r="B70" t="str">
            <v>18.07.040</v>
          </cell>
          <cell r="C70" t="str">
            <v>Jogo de bucha e arruela de alumínio de 1 1/2 pol., inclusive fixação.</v>
          </cell>
          <cell r="D70" t="str">
            <v>cj</v>
          </cell>
          <cell r="F70">
            <v>0.85</v>
          </cell>
          <cell r="G70">
            <v>0</v>
          </cell>
        </row>
        <row r="71">
          <cell r="B71" t="str">
            <v>18.07.050</v>
          </cell>
          <cell r="C71" t="str">
            <v>Jogo de bucha e arruela de alumínio de 2 pol., inclusive fixação.</v>
          </cell>
          <cell r="D71" t="str">
            <v>cj</v>
          </cell>
          <cell r="F71">
            <v>1.64</v>
          </cell>
          <cell r="G71">
            <v>0</v>
          </cell>
        </row>
        <row r="72">
          <cell r="B72" t="str">
            <v>18.07.060</v>
          </cell>
          <cell r="C72" t="str">
            <v>Jogo de bucha e arruela de alumínio de 2 1/2 pol., inclusive fixação.</v>
          </cell>
          <cell r="D72" t="str">
            <v>cj</v>
          </cell>
          <cell r="F72">
            <v>2.39</v>
          </cell>
          <cell r="G72">
            <v>0</v>
          </cell>
        </row>
        <row r="73">
          <cell r="B73" t="str">
            <v>18.07.070</v>
          </cell>
          <cell r="C73" t="str">
            <v>Jogo de bucha e arruela de alumínio de 3 pol., inclusive fixação.</v>
          </cell>
          <cell r="D73" t="str">
            <v>cj</v>
          </cell>
          <cell r="F73">
            <v>3.79</v>
          </cell>
          <cell r="G73">
            <v>0</v>
          </cell>
        </row>
        <row r="74">
          <cell r="B74" t="str">
            <v>18.07.072</v>
          </cell>
          <cell r="C74" t="str">
            <v>Ganchos de 5/16".</v>
          </cell>
          <cell r="D74" t="str">
            <v>un</v>
          </cell>
          <cell r="F74">
            <v>0.8</v>
          </cell>
          <cell r="G74">
            <v>0</v>
          </cell>
        </row>
        <row r="75">
          <cell r="B75" t="str">
            <v>18.07.080</v>
          </cell>
          <cell r="C75" t="str">
            <v>Jogo de bucha e arruela de alumínio de 4 pol., inclusive fixação.</v>
          </cell>
          <cell r="D75" t="str">
            <v>cj</v>
          </cell>
          <cell r="F75">
            <v>5.31</v>
          </cell>
          <cell r="G75">
            <v>0</v>
          </cell>
        </row>
        <row r="77">
          <cell r="B77" t="str">
            <v>18.08</v>
          </cell>
        </row>
        <row r="78">
          <cell r="B78" t="str">
            <v>18.08.010</v>
          </cell>
          <cell r="C78" t="str">
            <v>Caixa para medição monofásica uso interno, inclusive colocação (padrão CELPE).</v>
          </cell>
          <cell r="D78" t="str">
            <v>un</v>
          </cell>
          <cell r="F78">
            <v>38.5</v>
          </cell>
          <cell r="G78">
            <v>0</v>
          </cell>
        </row>
        <row r="79">
          <cell r="B79" t="str">
            <v>18.08.020</v>
          </cell>
          <cell r="C79" t="str">
            <v>Caixa para medição monofásica uso externo, inclusive colocação (padrão CELPE).</v>
          </cell>
          <cell r="D79" t="str">
            <v>un</v>
          </cell>
          <cell r="F79">
            <v>48.6</v>
          </cell>
          <cell r="G79">
            <v>0</v>
          </cell>
        </row>
        <row r="81">
          <cell r="B81" t="str">
            <v>18.09</v>
          </cell>
        </row>
        <row r="82">
          <cell r="B82" t="str">
            <v>18.09.010</v>
          </cell>
          <cell r="C82" t="str">
            <v>Caixa para medição trifásica uso interno, modelo D, inclusive colocação (padrão CELPE).</v>
          </cell>
          <cell r="D82" t="str">
            <v>un</v>
          </cell>
          <cell r="F82">
            <v>82.93</v>
          </cell>
          <cell r="G82">
            <v>0</v>
          </cell>
        </row>
        <row r="83">
          <cell r="B83" t="str">
            <v>18.09.020</v>
          </cell>
          <cell r="C83" t="str">
            <v>Caixa para medição trifásica uso externo, modelo D, inclusive colocação (padrão CELPE).</v>
          </cell>
          <cell r="D83" t="str">
            <v>un</v>
          </cell>
          <cell r="F83">
            <v>104.26</v>
          </cell>
          <cell r="G83">
            <v>0</v>
          </cell>
        </row>
        <row r="85">
          <cell r="B85" t="str">
            <v>18.10</v>
          </cell>
        </row>
        <row r="86">
          <cell r="B86" t="str">
            <v>18.10.020</v>
          </cell>
          <cell r="C86" t="str">
            <v>Chave de faca de 2 polos, 30 A, 250 V, com base de ardósia, com 02 fusíveis tipo cartucho e parafusos, inclusive instalação em quadro de medição.</v>
          </cell>
          <cell r="D86" t="str">
            <v>un</v>
          </cell>
          <cell r="F86">
            <v>11.1</v>
          </cell>
          <cell r="G86">
            <v>0</v>
          </cell>
        </row>
        <row r="87">
          <cell r="B87" t="str">
            <v>18.10.030</v>
          </cell>
          <cell r="C87" t="str">
            <v>Chave de faca de 2 polos, 60 A, 250 V, com base de ardósia, com 02 fusíveis tipo cartucho e parafusos, inclusive instalação em quadro de medição.</v>
          </cell>
          <cell r="D87" t="str">
            <v>un</v>
          </cell>
          <cell r="F87">
            <v>16.3</v>
          </cell>
          <cell r="G87">
            <v>0</v>
          </cell>
        </row>
        <row r="88">
          <cell r="B88" t="str">
            <v>18.10.040</v>
          </cell>
          <cell r="C88" t="str">
            <v>Chave de faca de 3 polos, 60 A, 600 V, com base de ardósia, com 03 fusíveis tipo cartucho e parafusos, inclusive instalação em quadro de medição.</v>
          </cell>
          <cell r="D88" t="str">
            <v>un</v>
          </cell>
          <cell r="F88">
            <v>31.96</v>
          </cell>
          <cell r="G88">
            <v>0</v>
          </cell>
        </row>
        <row r="89">
          <cell r="B89" t="str">
            <v>18.10.050</v>
          </cell>
          <cell r="C89" t="str">
            <v>Chave de faca de 3 polos, 100 A, 600 V, com base de ardósia, com 03 fusíveis tipo cartucho e parafusos, inclusive instalação em quadro de medição.</v>
          </cell>
          <cell r="D89" t="str">
            <v>un</v>
          </cell>
          <cell r="F89">
            <v>57.62</v>
          </cell>
          <cell r="G89">
            <v>0</v>
          </cell>
        </row>
        <row r="90">
          <cell r="B90" t="str">
            <v>18.10.060</v>
          </cell>
          <cell r="C90" t="str">
            <v>Chave seccionadora com fusível, 125A, tipo 3NP4090 SIEMENS ou similar, tripolar com 03 fusíveis NH tamanho 00 e parafusos, inclusive instalação em quadro de medição.</v>
          </cell>
          <cell r="D90" t="str">
            <v>un</v>
          </cell>
          <cell r="F90">
            <v>85.08</v>
          </cell>
          <cell r="G90">
            <v>0</v>
          </cell>
        </row>
        <row r="91">
          <cell r="B91" t="str">
            <v>18.10.070</v>
          </cell>
          <cell r="C91" t="str">
            <v>Chave seccionadora com fusível, 250A, tipo 3NP2200 SIEMENS ou similar, tripolar com 03 fusíveis NH tamanho 01 e parafusos, inclusive instalação em quadro de medição.</v>
          </cell>
          <cell r="D91" t="str">
            <v>un</v>
          </cell>
          <cell r="F91">
            <v>141.25</v>
          </cell>
          <cell r="G91">
            <v>0</v>
          </cell>
        </row>
        <row r="93">
          <cell r="B93" t="str">
            <v>18.11</v>
          </cell>
        </row>
        <row r="94">
          <cell r="B94" t="str">
            <v>18.11.030</v>
          </cell>
          <cell r="C94" t="str">
            <v>Base para fusível tipo NH de 6 A a 125A, tamanho 00, SIEMENS ou similar, com parafusos, inclusive instalação em quadro.</v>
          </cell>
          <cell r="D94" t="str">
            <v>un</v>
          </cell>
          <cell r="F94">
            <v>9.09</v>
          </cell>
          <cell r="G94">
            <v>0</v>
          </cell>
        </row>
        <row r="95">
          <cell r="B95" t="str">
            <v>18.11.040</v>
          </cell>
          <cell r="C95" t="str">
            <v>Base para fusível tipo NH de 36 A a 250A, tamanho 1, SIEMENS ou similar, com parafusos, inclusive instalação em quadro.</v>
          </cell>
          <cell r="D95" t="str">
            <v>un</v>
          </cell>
          <cell r="F95">
            <v>17.96</v>
          </cell>
          <cell r="G95">
            <v>0</v>
          </cell>
        </row>
        <row r="97">
          <cell r="B97" t="str">
            <v>18.12</v>
          </cell>
        </row>
        <row r="98">
          <cell r="B98" t="str">
            <v>18.12.070</v>
          </cell>
          <cell r="C98" t="str">
            <v>Fusível tipo NH de 20A, tamanho 00, SIEMENS ou similar, inclusive instalação em quadro.</v>
          </cell>
          <cell r="D98" t="str">
            <v>un</v>
          </cell>
          <cell r="F98">
            <v>5.67</v>
          </cell>
          <cell r="G98">
            <v>0</v>
          </cell>
        </row>
        <row r="99">
          <cell r="B99" t="str">
            <v>18.12.080</v>
          </cell>
          <cell r="C99" t="str">
            <v>Fusível tipo NH de 25A, tamanho 00, SIEMENS ou similar, inclusive instalação em quadro.</v>
          </cell>
          <cell r="D99" t="str">
            <v>un</v>
          </cell>
          <cell r="F99">
            <v>5.67</v>
          </cell>
          <cell r="G99">
            <v>0</v>
          </cell>
        </row>
        <row r="100">
          <cell r="B100" t="str">
            <v>18.12.090</v>
          </cell>
          <cell r="C100" t="str">
            <v>Fusível tipo NH de 36A, tamanho 00, SIEMENS ou similar, inclusive instalação em quadro.</v>
          </cell>
          <cell r="D100" t="str">
            <v>un</v>
          </cell>
          <cell r="F100">
            <v>5.67</v>
          </cell>
          <cell r="G100">
            <v>0</v>
          </cell>
        </row>
        <row r="101">
          <cell r="B101" t="str">
            <v>18.12.100</v>
          </cell>
          <cell r="C101" t="str">
            <v>Fusível tipo NH de 50A, tamanho 00, SIEMENS ou similar, inclusive instalação em quadro.</v>
          </cell>
          <cell r="D101" t="str">
            <v>un</v>
          </cell>
          <cell r="F101">
            <v>5.67</v>
          </cell>
          <cell r="G101">
            <v>0</v>
          </cell>
        </row>
        <row r="102">
          <cell r="B102" t="str">
            <v>18.12.110</v>
          </cell>
          <cell r="C102" t="str">
            <v>Fusível tipo NH de 63A, tamanho 00, SIEMENS ou similar, inclusive instalação em quadro.</v>
          </cell>
          <cell r="D102" t="str">
            <v>un</v>
          </cell>
          <cell r="F102">
            <v>5.67</v>
          </cell>
          <cell r="G102">
            <v>0</v>
          </cell>
        </row>
        <row r="103">
          <cell r="B103" t="str">
            <v>18.12.120</v>
          </cell>
          <cell r="C103" t="str">
            <v>Fusível tipo NH de 80A, tamanho 00, SIEMENS ou similar, inclusive instalação em quadro.</v>
          </cell>
          <cell r="D103" t="str">
            <v>un</v>
          </cell>
          <cell r="F103">
            <v>5.67</v>
          </cell>
          <cell r="G103">
            <v>0</v>
          </cell>
        </row>
        <row r="104">
          <cell r="B104" t="str">
            <v>18.12.130</v>
          </cell>
          <cell r="C104" t="str">
            <v>Fusível tipo NH de 100A, tamanho 00, SIEMENS ou similar, inclusive instalação em quadro.</v>
          </cell>
          <cell r="D104" t="str">
            <v>un</v>
          </cell>
          <cell r="F104">
            <v>5.67</v>
          </cell>
          <cell r="G104">
            <v>0</v>
          </cell>
        </row>
        <row r="105">
          <cell r="B105" t="str">
            <v>18.12.140</v>
          </cell>
          <cell r="C105" t="str">
            <v>Fusível tipo NH de 125A, tamanho 00, SIEMENS ou similar, inclusive instalação em quadro.</v>
          </cell>
          <cell r="D105" t="str">
            <v>un</v>
          </cell>
          <cell r="F105">
            <v>5.67</v>
          </cell>
          <cell r="G105">
            <v>0</v>
          </cell>
        </row>
        <row r="106">
          <cell r="B106" t="str">
            <v>18.12.150</v>
          </cell>
          <cell r="C106" t="str">
            <v>Fusível tipo NH de 160A, tamanho 01, SIEMENS ou similar, inclusive instalação em quadro.</v>
          </cell>
          <cell r="D106" t="str">
            <v>un</v>
          </cell>
          <cell r="F106">
            <v>12.26</v>
          </cell>
          <cell r="G106">
            <v>0</v>
          </cell>
        </row>
        <row r="107">
          <cell r="B107" t="str">
            <v>18.12.160</v>
          </cell>
          <cell r="C107" t="str">
            <v>Fusível tipo NH de 200A, tamanho 01, SIEMENS ou similar, inclusive instalação em quadro.</v>
          </cell>
          <cell r="D107" t="str">
            <v>un</v>
          </cell>
          <cell r="F107">
            <v>12.26</v>
          </cell>
          <cell r="G107">
            <v>0</v>
          </cell>
        </row>
        <row r="108">
          <cell r="B108" t="str">
            <v>18.12.170</v>
          </cell>
          <cell r="C108" t="str">
            <v>Fusível tipo NH de 250A, tamanho 1, SIEMENS ou similar, inclusive instalação em quadro.</v>
          </cell>
          <cell r="D108" t="str">
            <v>un</v>
          </cell>
          <cell r="F108">
            <v>12.26</v>
          </cell>
          <cell r="G108">
            <v>0</v>
          </cell>
        </row>
        <row r="110">
          <cell r="B110" t="str">
            <v>18.13</v>
          </cell>
        </row>
        <row r="111">
          <cell r="B111" t="str">
            <v>18.13.005</v>
          </cell>
          <cell r="C111" t="str">
            <v>Eletroduto flexível preto de 1", assentado em valas com profundidade de 0,60 m, inclusive escavação e reaterro.</v>
          </cell>
          <cell r="D111" t="str">
            <v>m</v>
          </cell>
          <cell r="F111">
            <v>3.1</v>
          </cell>
          <cell r="G111">
            <v>0</v>
          </cell>
        </row>
        <row r="112">
          <cell r="B112" t="str">
            <v>18.13.010</v>
          </cell>
          <cell r="C112" t="str">
            <v>Eletroduto de PVC rígido rosqueável de 1/2 pol., com luva de rosca interna, inclusive assentamento em lajes.</v>
          </cell>
          <cell r="D112" t="str">
            <v>m</v>
          </cell>
          <cell r="F112">
            <v>1.46</v>
          </cell>
          <cell r="G112">
            <v>0</v>
          </cell>
        </row>
        <row r="113">
          <cell r="B113" t="str">
            <v>18.13.020</v>
          </cell>
          <cell r="C113" t="str">
            <v>Eletroduto de PVC rígido rosqueável de 3/4 pol., com luva de rosca interna, inclusive assentamento em lajes.</v>
          </cell>
          <cell r="D113" t="str">
            <v>m</v>
          </cell>
          <cell r="F113">
            <v>1.51</v>
          </cell>
          <cell r="G113">
            <v>0</v>
          </cell>
        </row>
        <row r="114">
          <cell r="B114" t="str">
            <v>18.13.030</v>
          </cell>
          <cell r="C114" t="str">
            <v>Eletroduto de PVC rígido rosqueável de 1 pol., com luva de rosca interna, inclusive assentamento em lajes.</v>
          </cell>
          <cell r="D114" t="str">
            <v>m</v>
          </cell>
          <cell r="F114">
            <v>2.54</v>
          </cell>
          <cell r="G114">
            <v>0</v>
          </cell>
        </row>
        <row r="115">
          <cell r="B115" t="str">
            <v>18.13.040</v>
          </cell>
          <cell r="C115" t="str">
            <v>Eletroduto de PVC rígido rosqueável de 1/2 pol., com luva de rosca interna, inclusive assentamento com rasgo em alvenaria.</v>
          </cell>
          <cell r="D115" t="str">
            <v>m</v>
          </cell>
          <cell r="F115">
            <v>2.23</v>
          </cell>
          <cell r="G115">
            <v>0</v>
          </cell>
        </row>
        <row r="116">
          <cell r="B116" t="str">
            <v>18.13.050</v>
          </cell>
          <cell r="C116" t="str">
            <v>Eletroduto de PVC rígido rosqueável de 3/4 pol., com luva de rosca interna, inclusive assentamento com rasgo em alvenaria.</v>
          </cell>
          <cell r="D116" t="str">
            <v>m</v>
          </cell>
          <cell r="F116">
            <v>2.71</v>
          </cell>
          <cell r="G116">
            <v>0</v>
          </cell>
        </row>
        <row r="117">
          <cell r="B117" t="str">
            <v>18.13.060</v>
          </cell>
          <cell r="C117" t="str">
            <v>Eletroduto de PVC rígido rosqueável de 1 pol., com luva de rosca interna, inclusive assentamento com rasgo em alvenaria.</v>
          </cell>
          <cell r="D117" t="str">
            <v>m</v>
          </cell>
          <cell r="F117">
            <v>3.3</v>
          </cell>
          <cell r="G117">
            <v>0</v>
          </cell>
        </row>
        <row r="118">
          <cell r="B118" t="str">
            <v>18.12.070</v>
          </cell>
          <cell r="C118" t="str">
            <v>Eletroduto de PVC rígido rosqueável de 1 1/4 pol., com luva de rosca interna, inclusive assentamento com rasgo em alvenaria.</v>
          </cell>
          <cell r="D118" t="str">
            <v>m</v>
          </cell>
          <cell r="F118">
            <v>4.3099999999999996</v>
          </cell>
          <cell r="G118">
            <v>0</v>
          </cell>
        </row>
        <row r="119">
          <cell r="B119" t="str">
            <v>18.13.080</v>
          </cell>
          <cell r="C119" t="str">
            <v>Eletroduto de PVC rígido rosqueável de 1 1/2 pol., com luva de rosca interna, inclusive assentamento com rasgo em alvenaria.</v>
          </cell>
          <cell r="D119" t="str">
            <v>m</v>
          </cell>
          <cell r="F119">
            <v>5.65</v>
          </cell>
          <cell r="G119">
            <v>0</v>
          </cell>
        </row>
        <row r="120">
          <cell r="B120" t="str">
            <v>18.13.085</v>
          </cell>
          <cell r="C120" t="str">
            <v>Fornecimento e colocação de eletroduto de ferro galvanizado de 3 ".</v>
          </cell>
          <cell r="D120" t="str">
            <v>m</v>
          </cell>
          <cell r="F120">
            <v>29.91</v>
          </cell>
        </row>
        <row r="121">
          <cell r="B121" t="str">
            <v>18.13.086</v>
          </cell>
          <cell r="C121" t="str">
            <v>Fornecimento e instalação de quadro de distribuição para telefone.</v>
          </cell>
          <cell r="D121" t="str">
            <v>un</v>
          </cell>
          <cell r="F121">
            <v>96.07</v>
          </cell>
        </row>
        <row r="122">
          <cell r="B122" t="str">
            <v>18.13.090</v>
          </cell>
          <cell r="C122" t="str">
            <v>Eletroduto de PVC rígido rosqueável de 2 pol., com luva de rosca interna, inclusive assentamento com rasgo em alvenaria.</v>
          </cell>
          <cell r="D122" t="str">
            <v>m</v>
          </cell>
          <cell r="F122">
            <v>7.33</v>
          </cell>
          <cell r="G122">
            <v>0</v>
          </cell>
        </row>
        <row r="123">
          <cell r="B123" t="str">
            <v>18.13.100</v>
          </cell>
          <cell r="C123" t="str">
            <v>Eletroduto de PVC rígido rosqueável de 3 pol., com luva de rosca interna, inclusive assentamento com rasgo em alvenaria.</v>
          </cell>
          <cell r="D123" t="str">
            <v>m</v>
          </cell>
          <cell r="F123">
            <v>13.81</v>
          </cell>
          <cell r="G123">
            <v>0</v>
          </cell>
        </row>
        <row r="124">
          <cell r="B124" t="str">
            <v>18.13.110</v>
          </cell>
          <cell r="C124" t="str">
            <v>Eletroduto de PVC rígido rosqueável de 1/2 pol., com luva de rosca interna assentado em valas com profundidade de 0,60 m, inclusive escavação e reaterro.</v>
          </cell>
          <cell r="D124" t="str">
            <v>m</v>
          </cell>
          <cell r="F124">
            <v>3.33</v>
          </cell>
          <cell r="G124">
            <v>0</v>
          </cell>
        </row>
        <row r="125">
          <cell r="B125" t="str">
            <v>18.13.120</v>
          </cell>
          <cell r="C125" t="str">
            <v>Eletroduto de PVC rígido rosqueável de 3/4 pol., com luva de rosca interna assentado em valas com profundidade de 0,60 m, inclusive escavação e reaterro.</v>
          </cell>
          <cell r="D125" t="str">
            <v>m</v>
          </cell>
          <cell r="F125">
            <v>4.01</v>
          </cell>
          <cell r="G125">
            <v>0</v>
          </cell>
        </row>
        <row r="126">
          <cell r="B126" t="str">
            <v>18.13.130</v>
          </cell>
          <cell r="C126" t="str">
            <v>Eletroduto de PVC rígido rosqueável de 1 pol., com luva de rosca interna assentado em valas com profundidade de 0,60 m, inclusive escavação e reaterro.</v>
          </cell>
          <cell r="D126" t="str">
            <v>m</v>
          </cell>
          <cell r="F126">
            <v>5.39</v>
          </cell>
          <cell r="G126">
            <v>0</v>
          </cell>
        </row>
        <row r="127">
          <cell r="B127" t="str">
            <v>18.13.140</v>
          </cell>
          <cell r="C127" t="str">
            <v>Eletroduto de PVC rígido rosqueável de 1 1/2 pol., com luva de rosca interna assentado em valas com profundidade de 0,60 m, inclusive escavação e reaterro.</v>
          </cell>
          <cell r="D127" t="str">
            <v>m</v>
          </cell>
          <cell r="F127">
            <v>6.99</v>
          </cell>
          <cell r="G127">
            <v>0</v>
          </cell>
        </row>
        <row r="128">
          <cell r="B128" t="str">
            <v>18.13.150</v>
          </cell>
          <cell r="C128" t="str">
            <v>Eletroduto de PVC rígido rosqueável de 2 pol., com luva de rosca interna assentado em valas com profundidade de 0,60 m, inclusive escavação e reaterro.</v>
          </cell>
          <cell r="D128" t="str">
            <v>m</v>
          </cell>
          <cell r="F128">
            <v>8.6199999999999992</v>
          </cell>
          <cell r="G128">
            <v>0</v>
          </cell>
        </row>
        <row r="129">
          <cell r="B129" t="str">
            <v>18.13.160</v>
          </cell>
          <cell r="C129" t="str">
            <v>Eletroduto de PVC rígido rosqueável de 3 pol., com luva de rosca interna assentado em valas com profundidade de 0,60 m, inclusive escavação e reaterro.</v>
          </cell>
          <cell r="D129" t="str">
            <v>m</v>
          </cell>
          <cell r="F129">
            <v>15.23</v>
          </cell>
          <cell r="G129">
            <v>0</v>
          </cell>
        </row>
        <row r="130">
          <cell r="B130" t="str">
            <v>18.13.170</v>
          </cell>
          <cell r="C130" t="str">
            <v>Eletroduto de PVC rígido rosqueável de 4 pol., com luva de rosca interna assentado em valas com profundidade de 0,60 m, inclusive escavação e reaterro.</v>
          </cell>
          <cell r="D130" t="str">
            <v>m</v>
          </cell>
          <cell r="F130">
            <v>22.81</v>
          </cell>
          <cell r="G130">
            <v>0</v>
          </cell>
        </row>
        <row r="132">
          <cell r="B132" t="str">
            <v>18.14</v>
          </cell>
        </row>
        <row r="133">
          <cell r="B133" t="str">
            <v>18.14.010</v>
          </cell>
          <cell r="C133" t="str">
            <v xml:space="preserve">Curva de PVC rígido rosqueável de 3/4 pol., com luva de rosca interna, inclusive assentado. </v>
          </cell>
          <cell r="D133" t="str">
            <v>un</v>
          </cell>
          <cell r="F133">
            <v>1.84</v>
          </cell>
          <cell r="G133">
            <v>0</v>
          </cell>
        </row>
        <row r="134">
          <cell r="B134" t="str">
            <v>18.14.020</v>
          </cell>
          <cell r="C134" t="str">
            <v xml:space="preserve">Curva de PVC rígido rosqueável de 1 pol., com luva de rosca interna, inclusive assentado. </v>
          </cell>
          <cell r="D134" t="str">
            <v>un</v>
          </cell>
          <cell r="F134">
            <v>2.6</v>
          </cell>
          <cell r="G134">
            <v>0</v>
          </cell>
        </row>
        <row r="135">
          <cell r="B135" t="str">
            <v>18.14.030</v>
          </cell>
          <cell r="C135" t="str">
            <v xml:space="preserve">Curva de PVC rígido rosqueável de 1 1/4 pol., com luva de rosca interna, inclusive assentado. </v>
          </cell>
          <cell r="D135" t="str">
            <v>un</v>
          </cell>
          <cell r="F135">
            <v>4.0999999999999996</v>
          </cell>
          <cell r="G135">
            <v>0</v>
          </cell>
        </row>
        <row r="136">
          <cell r="B136" t="str">
            <v>18.14.040</v>
          </cell>
          <cell r="C136" t="str">
            <v xml:space="preserve">Curva de PVC rígido rosqueável de 1 1/2 pol., com luva de rosca interna, inclusive assentado. </v>
          </cell>
          <cell r="D136" t="str">
            <v>un</v>
          </cell>
          <cell r="F136">
            <v>5.0999999999999996</v>
          </cell>
          <cell r="G136">
            <v>0</v>
          </cell>
        </row>
        <row r="137">
          <cell r="B137" t="str">
            <v>18.14.050</v>
          </cell>
          <cell r="C137" t="str">
            <v xml:space="preserve">Curva de PVC rígido rosqueável de 2 pol., com luva de rosca interna, inclusive assentado. </v>
          </cell>
          <cell r="D137" t="str">
            <v>un</v>
          </cell>
          <cell r="F137">
            <v>7.96</v>
          </cell>
          <cell r="G137">
            <v>0</v>
          </cell>
        </row>
        <row r="138">
          <cell r="B138" t="str">
            <v>18.14.060</v>
          </cell>
          <cell r="C138" t="str">
            <v xml:space="preserve">Curva de PVC rígido rosqueável de 3 pol., com luva de rosca interna, inclusive assentado. </v>
          </cell>
          <cell r="D138" t="str">
            <v>un</v>
          </cell>
          <cell r="F138">
            <v>23.46</v>
          </cell>
          <cell r="G138">
            <v>0</v>
          </cell>
        </row>
        <row r="139">
          <cell r="B139" t="str">
            <v>18.14.070</v>
          </cell>
          <cell r="C139" t="str">
            <v xml:space="preserve">Curva de PVC rígido rosqueável de 4 pol., com luva de rosca interna, inclusive assentado. </v>
          </cell>
          <cell r="D139" t="str">
            <v>un</v>
          </cell>
          <cell r="F139">
            <v>37.86</v>
          </cell>
          <cell r="G139">
            <v>0</v>
          </cell>
        </row>
        <row r="141">
          <cell r="B141" t="str">
            <v>18.15</v>
          </cell>
        </row>
        <row r="142">
          <cell r="B142" t="str">
            <v>18.15.010</v>
          </cell>
          <cell r="C142" t="str">
            <v>Caixa 4 x 2 pol. Tigreflex ou similar,  inclusive assentamento.</v>
          </cell>
          <cell r="D142" t="str">
            <v>un</v>
          </cell>
          <cell r="F142">
            <v>1.45</v>
          </cell>
          <cell r="G142">
            <v>0</v>
          </cell>
        </row>
        <row r="143">
          <cell r="B143" t="str">
            <v>18.15.020</v>
          </cell>
          <cell r="C143" t="str">
            <v>Caixa 4 x 4 pol. Tigreflex ou similar,  inclusive assentamento.</v>
          </cell>
          <cell r="D143" t="str">
            <v>un</v>
          </cell>
          <cell r="F143">
            <v>1.75</v>
          </cell>
          <cell r="G143">
            <v>0</v>
          </cell>
        </row>
        <row r="144">
          <cell r="B144" t="str">
            <v>18.15.030</v>
          </cell>
          <cell r="C144" t="str">
            <v>Caixa octogonal de 4" Tigreflex ou similar, com fundo móvel, inclusive assentaemnto em laje.</v>
          </cell>
          <cell r="D144" t="str">
            <v>un</v>
          </cell>
          <cell r="F144">
            <v>1.9</v>
          </cell>
          <cell r="G144">
            <v>0</v>
          </cell>
        </row>
        <row r="145">
          <cell r="B145" t="str">
            <v>18.15.035</v>
          </cell>
          <cell r="C145" t="str">
            <v>Fornecimento e colocação de caixa pré-moldada para ar-condicionado de 15.000 BTU's</v>
          </cell>
          <cell r="D145" t="str">
            <v>un</v>
          </cell>
          <cell r="F145">
            <v>73.38</v>
          </cell>
        </row>
        <row r="147">
          <cell r="B147" t="str">
            <v>18.16</v>
          </cell>
        </row>
        <row r="148">
          <cell r="B148" t="str">
            <v>18.16.010</v>
          </cell>
          <cell r="C148" t="str">
            <v>Tomada de embutir (2P+T) com placa para caixa de 4 x 2 pol., 20 A, 250 V, Pial (linha silentoque) ou similar, inclusive instalação.</v>
          </cell>
          <cell r="D148" t="str">
            <v>un</v>
          </cell>
          <cell r="F148">
            <v>7.08</v>
          </cell>
          <cell r="G148">
            <v>0</v>
          </cell>
        </row>
        <row r="149">
          <cell r="B149" t="str">
            <v>18.16.020</v>
          </cell>
          <cell r="C149" t="str">
            <v>Tomada de embutir para telefone quatro polos, Padrão Telebrás, com placa, para caixa de 4 x 2 pol., Pial (linha silentoque) ou similar, inclusive instalação.</v>
          </cell>
          <cell r="D149" t="str">
            <v>un</v>
          </cell>
          <cell r="F149">
            <v>6.55</v>
          </cell>
          <cell r="G149">
            <v>0</v>
          </cell>
        </row>
        <row r="151">
          <cell r="B151" t="str">
            <v>18.17</v>
          </cell>
        </row>
        <row r="152">
          <cell r="B152" t="str">
            <v>18.17.010</v>
          </cell>
          <cell r="C152" t="str">
            <v>Conjunto ARSTOP ou similar de embutir, em caixa 4 x 4 pol., com placa, tomada Tripolar para pino chato e disjuntor termomagnético de 25 A, 250 V, inclusive instalação.</v>
          </cell>
          <cell r="D152" t="str">
            <v>un</v>
          </cell>
          <cell r="F152">
            <v>20.72</v>
          </cell>
          <cell r="G152">
            <v>0</v>
          </cell>
        </row>
        <row r="154">
          <cell r="B154" t="str">
            <v>18.18</v>
          </cell>
        </row>
        <row r="155">
          <cell r="B155" t="str">
            <v>18.18.010</v>
          </cell>
          <cell r="C155" t="str">
            <v>Interruptor de embutir de uma secção para caixa de 4 x 2 pol., com placa, 10 A, 250 V, Pial (linha silentoque) ou similar, inclusive instalação.</v>
          </cell>
          <cell r="D155" t="str">
            <v>un</v>
          </cell>
          <cell r="F155">
            <v>3.9</v>
          </cell>
          <cell r="G155">
            <v>0</v>
          </cell>
        </row>
        <row r="156">
          <cell r="B156" t="str">
            <v>18.18.020</v>
          </cell>
          <cell r="C156" t="str">
            <v>Interruptor de embutir de duas secções para caixa de 4 x 2 pol., com placa, 10 A, 250 V, Pial (linha silentoque) ou similar, inclusive instalação.</v>
          </cell>
          <cell r="D156" t="str">
            <v>un</v>
          </cell>
          <cell r="F156">
            <v>6.76</v>
          </cell>
          <cell r="G156">
            <v>0</v>
          </cell>
        </row>
        <row r="157">
          <cell r="B157" t="str">
            <v>18.18.030</v>
          </cell>
          <cell r="C157" t="str">
            <v>Interruptor de embutir de três secções para caixa de 4 x 2 pol., com placa, 10 A, 250 V, Pial (linha silentoque) ou similar, inclusive instalação.</v>
          </cell>
          <cell r="D157" t="str">
            <v>un</v>
          </cell>
          <cell r="F157">
            <v>8.8800000000000008</v>
          </cell>
          <cell r="G157">
            <v>0</v>
          </cell>
        </row>
        <row r="158">
          <cell r="B158" t="str">
            <v>18.18.040</v>
          </cell>
          <cell r="C158" t="str">
            <v>Interruptor de embutir de uma secção conjugada com tomada, para caixa de 4 x 2 pol., com placa, 10 A, 250 V, Pial (linha silentoque) ou similar, inclusive instalação.</v>
          </cell>
          <cell r="D158" t="str">
            <v>un</v>
          </cell>
          <cell r="F158">
            <v>6.71</v>
          </cell>
          <cell r="G158">
            <v>0</v>
          </cell>
        </row>
        <row r="159">
          <cell r="B159" t="str">
            <v>18.18.050</v>
          </cell>
          <cell r="C159" t="str">
            <v>Interruptor de embutir de duas secções conjugada com tomada, para caixa de 4 x 2 pol., com placa, 10 A, 250 V, Pial (linha silentoque) ou similar, inclusive instalação.</v>
          </cell>
          <cell r="D159" t="str">
            <v>un</v>
          </cell>
          <cell r="F159">
            <v>8.93</v>
          </cell>
          <cell r="G159">
            <v>0</v>
          </cell>
        </row>
        <row r="160">
          <cell r="B160" t="str">
            <v>18.18.060</v>
          </cell>
          <cell r="C160" t="str">
            <v>Interruptor de embutir Three-Way (vai e vem), para caixa de 4 x 2 pol., com placa, 10 A, 250 V, Pial (linha silentoque) ou similar, inclusive instalação.</v>
          </cell>
          <cell r="D160" t="str">
            <v>un</v>
          </cell>
          <cell r="F160">
            <v>5.19</v>
          </cell>
          <cell r="G160">
            <v>0</v>
          </cell>
        </row>
        <row r="162">
          <cell r="B162" t="str">
            <v>18.19</v>
          </cell>
        </row>
        <row r="163">
          <cell r="B163" t="str">
            <v>18.19.010</v>
          </cell>
          <cell r="C163" t="str">
            <v>Fio de cobre, têmpera mole, classe 1, isolamento de PVC - 70 C, tipo BWF, 750 V, Foreplast ou similar, S.M. - 1,5 mm², inclusive instalação em eletroduto.</v>
          </cell>
          <cell r="D163" t="str">
            <v>m</v>
          </cell>
          <cell r="F163">
            <v>0.59</v>
          </cell>
          <cell r="G163">
            <v>0</v>
          </cell>
        </row>
        <row r="164">
          <cell r="B164" t="str">
            <v>18.19.020</v>
          </cell>
          <cell r="C164" t="str">
            <v>Fio de cobre, têmpera mole, classe 1, isolamento de PVC - 70 C, tipo BWF, 750 V, Foreplast ou similar, S.M. - 2,5 mm², inclusive instalação em eletroduto.</v>
          </cell>
          <cell r="D164" t="str">
            <v>m</v>
          </cell>
          <cell r="F164">
            <v>0.85</v>
          </cell>
          <cell r="G164">
            <v>0</v>
          </cell>
        </row>
        <row r="165">
          <cell r="B165" t="str">
            <v>18.19.025</v>
          </cell>
          <cell r="C165" t="str">
            <v>Cabro de cobre, têmpera mole, encordoamento classe 2, isolamento de PVC - 70 C, tipo BWF, 750 V, Foreplast ou similar, S.M. - 2,5 mm², inclusive instalação em eletroduto.</v>
          </cell>
          <cell r="D165" t="str">
            <v>m</v>
          </cell>
          <cell r="F165">
            <v>0.9</v>
          </cell>
          <cell r="G165">
            <v>0</v>
          </cell>
        </row>
        <row r="166">
          <cell r="B166" t="str">
            <v>18.19.030</v>
          </cell>
          <cell r="C166" t="str">
            <v>Cabo de cobre, têmpera mole, encordoamento classe 2, isolamento de PVC - 70 C, tipo BWF, 750 V, Foreplast ou similar, S.M. - 4,0 mm², inclusive instalação em eletroduto.</v>
          </cell>
          <cell r="D166" t="str">
            <v>m</v>
          </cell>
          <cell r="F166">
            <v>0.94</v>
          </cell>
          <cell r="G166">
            <v>0</v>
          </cell>
        </row>
        <row r="167">
          <cell r="B167" t="str">
            <v>18.19.040</v>
          </cell>
          <cell r="C167" t="str">
            <v>Cabo de cobre, têmpera mole, encordoamento classe 2, isolamento de PVC - 70 C, tipo BWF, 750 V, Foreplast ou similar, S.M. - 6,0 mm², inclusive instalação em eletroduto.</v>
          </cell>
          <cell r="D167" t="str">
            <v>m</v>
          </cell>
          <cell r="F167">
            <v>1.1299999999999999</v>
          </cell>
          <cell r="G167">
            <v>0</v>
          </cell>
        </row>
        <row r="168">
          <cell r="B168" t="str">
            <v>18.19.041</v>
          </cell>
          <cell r="C168" t="str">
            <v>Cabo de cobre, têmpera mole, encordoamento classe 2, isolamento de PVC - 70 C, tipo BWF, 750 V, Foreplast ou similar, S.M. - 10,0 mm², inclusive instalação em eletroduto.</v>
          </cell>
          <cell r="D168" t="str">
            <v>m</v>
          </cell>
          <cell r="F168">
            <v>1.6</v>
          </cell>
          <cell r="G168">
            <v>0</v>
          </cell>
        </row>
        <row r="169">
          <cell r="B169" t="str">
            <v>18.19.042</v>
          </cell>
          <cell r="C169" t="str">
            <v>Cabo de cobre, têmpera mole, encordoamento classe 2, isolamento de PVC - 70 C, tipo BWF, 750 V, Foreplast ou similar, S.M. - 16,0 mm², inclusive instalação em eletroduto.</v>
          </cell>
          <cell r="D169" t="str">
            <v>m</v>
          </cell>
          <cell r="F169">
            <v>2.11</v>
          </cell>
          <cell r="G169">
            <v>0</v>
          </cell>
        </row>
        <row r="170">
          <cell r="B170" t="str">
            <v>18.19.043</v>
          </cell>
          <cell r="C170" t="str">
            <v>Cabo de cobre, têmpera mole, encordoamento classe 2, isolamento de PVC - 70 C, tipo BWF, 750 V, Foreplast ou similar, S.M. - 25,0 mm², inclusive instalação em eletroduto.</v>
          </cell>
          <cell r="D170" t="str">
            <v>m</v>
          </cell>
          <cell r="F170">
            <v>2.93</v>
          </cell>
          <cell r="G170">
            <v>0</v>
          </cell>
        </row>
        <row r="171">
          <cell r="B171" t="str">
            <v>18.19.046</v>
          </cell>
          <cell r="C171" t="str">
            <v>Cabo de cobre (1 condutor), têmpera mole, encordoamento classe 2, isolamento de PVC - Flame Resistant - 70 C, 0,6 / 1 Kv, cobertura de PVC-ST 1, Foremax ou similar, S.M. - 1,5 mm², inclusive instalação em eletroduto.</v>
          </cell>
          <cell r="D171" t="str">
            <v>m</v>
          </cell>
          <cell r="F171">
            <v>0.69</v>
          </cell>
          <cell r="G171">
            <v>0</v>
          </cell>
        </row>
        <row r="172">
          <cell r="B172" t="str">
            <v>18.19.047</v>
          </cell>
          <cell r="C172" t="str">
            <v>Cabo de cobre (1 condutor), têmpera mole, encordoamento classe 2, isolamento de PVC - Flame Resistant - 70 C, 0,6 / 1 Kv, cobertura de PVC-ST 1, Foremax ou similar, S.M. - 2,5 mm², inclusive instalação em eletroduto.</v>
          </cell>
          <cell r="D172" t="str">
            <v>m</v>
          </cell>
          <cell r="F172">
            <v>0.83</v>
          </cell>
          <cell r="G172">
            <v>0</v>
          </cell>
        </row>
        <row r="173">
          <cell r="B173" t="str">
            <v>18.19.048</v>
          </cell>
          <cell r="C173" t="str">
            <v>Cabo de cobre (1 condutor), têmpera mole, encordoamento classe 2, isolamento de PVC - Flame Resistant - 70 C, 0,6 / 1 Kv, cobertura de PVC-ST 1, Foremax ou similar, S.M. - 4,0 mm², inclusive instalação em eletroduto.</v>
          </cell>
          <cell r="D173" t="str">
            <v>m</v>
          </cell>
          <cell r="F173">
            <v>1.29</v>
          </cell>
          <cell r="G173">
            <v>0</v>
          </cell>
        </row>
        <row r="174">
          <cell r="B174" t="str">
            <v>18.19.049</v>
          </cell>
          <cell r="C174" t="str">
            <v>Cabo de cobre (1 condutor), têmpera mole, encordoamento classe 2, isolamento de PVC - Flame Resistant - 70 C, 0,6 / 1 Kv, cobertura de PVC-ST 1, Foremax ou similar, S.M. - 6,0 mm², inclusive instalação em eletroduto.</v>
          </cell>
          <cell r="D174" t="str">
            <v>m</v>
          </cell>
          <cell r="F174">
            <v>1.56</v>
          </cell>
          <cell r="G174">
            <v>0</v>
          </cell>
        </row>
        <row r="175">
          <cell r="B175" t="str">
            <v>18.19.050</v>
          </cell>
          <cell r="C175" t="str">
            <v>Cabo de cobre (1 condutor), têmpera mole, encordoamento classe 2, isolamento de PVC - Flame Resistant - 70 C, 0,6 / 1 Kv, cobertura de PVC-ST 1, Foremax ou similar, S.M. - 10,0 mm², inclusive instalação em eletroduto.</v>
          </cell>
          <cell r="D175" t="str">
            <v>m</v>
          </cell>
          <cell r="F175">
            <v>2.06</v>
          </cell>
          <cell r="G175">
            <v>0</v>
          </cell>
        </row>
        <row r="176">
          <cell r="B176" t="str">
            <v>18.19.060</v>
          </cell>
          <cell r="C176" t="str">
            <v>Cabo de cobre (1 condutor), têmpera mole, encordoamento classe 2, isolamento de PVC - Flame Resistant - 70 C, 0,6 / 1 Kv, cobertura de PVC-ST 1, Foremax ou similar, S.M. - 16,0 mm², inclusive instalação em eletroduto.</v>
          </cell>
          <cell r="D176" t="str">
            <v>m</v>
          </cell>
          <cell r="F176">
            <v>2.9</v>
          </cell>
          <cell r="G176">
            <v>0</v>
          </cell>
        </row>
        <row r="177">
          <cell r="B177" t="str">
            <v>18.19.065</v>
          </cell>
          <cell r="C177" t="str">
            <v>Dec., de piso cimentado.</v>
          </cell>
          <cell r="F177">
            <v>9.1</v>
          </cell>
          <cell r="G177">
            <v>0</v>
          </cell>
        </row>
        <row r="178">
          <cell r="B178" t="str">
            <v>18.19.070</v>
          </cell>
          <cell r="C178" t="str">
            <v>Cabo de cobre (1 condutor), têmpera mole, encordoamento classe 2, isolamento de PVC - Flame Resistant - 70 C, 0,6 / 1 Kv, cobertura de PVC-ST 1, Foremax ou similar, S.M. - 25,0 mm², inclusive instalação em eletroduto.</v>
          </cell>
          <cell r="D178" t="str">
            <v>m</v>
          </cell>
          <cell r="F178">
            <v>3.85</v>
          </cell>
          <cell r="G178">
            <v>0</v>
          </cell>
        </row>
        <row r="179">
          <cell r="B179" t="str">
            <v>18.19.080</v>
          </cell>
          <cell r="C179" t="str">
            <v>Cabo de cobre (1 condutor), têmpera mole, encordoamento classe 2, isolamento de PVC - Flame Resistant - 70 C, 0,6 / 1 Kv, cobertura de PVC-ST 1, Foremax ou similar, S.M. - 35,0 mm², inclusive instalação em eletroduto.</v>
          </cell>
          <cell r="D179" t="str">
            <v>m</v>
          </cell>
          <cell r="F179">
            <v>4.91</v>
          </cell>
          <cell r="G179">
            <v>0</v>
          </cell>
        </row>
        <row r="180">
          <cell r="B180" t="str">
            <v>18.19.085</v>
          </cell>
          <cell r="C180" t="str">
            <v>Cabo de Cobre  com isolamento termoplástico para ligação dos postes, com 4,0 mm² - 28 A, inclusive instalação em eletroduto.</v>
          </cell>
          <cell r="D180" t="str">
            <v>m</v>
          </cell>
          <cell r="F180">
            <v>0.8</v>
          </cell>
          <cell r="G180">
            <v>0</v>
          </cell>
        </row>
        <row r="182">
          <cell r="B182" t="str">
            <v>18.20</v>
          </cell>
        </row>
        <row r="183">
          <cell r="B183" t="str">
            <v>18.20.010</v>
          </cell>
          <cell r="C183" t="str">
            <v>Disjuntor monopolar termomagnético até 30 A, 220 V, Eletromar ou similar, inclusive instalação em quadro de distribuição.</v>
          </cell>
          <cell r="D183" t="str">
            <v>un</v>
          </cell>
          <cell r="F183">
            <v>6.01</v>
          </cell>
          <cell r="G183">
            <v>0</v>
          </cell>
        </row>
        <row r="184">
          <cell r="B184" t="str">
            <v>18.20.020</v>
          </cell>
          <cell r="C184" t="str">
            <v>Disjuntor monopolar termomagnético até 35 a 50A, 220 V, Eletromar ou similar, inclusive instalação em quadro de distribuição.</v>
          </cell>
          <cell r="D184" t="str">
            <v>un</v>
          </cell>
          <cell r="F184">
            <v>8.06</v>
          </cell>
          <cell r="G184">
            <v>0</v>
          </cell>
        </row>
        <row r="185">
          <cell r="B185" t="str">
            <v>18.20.030</v>
          </cell>
          <cell r="C185" t="str">
            <v>Disjuntor tripolar termomagnético até 50 A 380, 220 V, Eletromar ou similar, inclusive instalação em quadro de distribuição.</v>
          </cell>
          <cell r="D185" t="str">
            <v>un</v>
          </cell>
          <cell r="F185">
            <v>30.85</v>
          </cell>
          <cell r="G185">
            <v>0</v>
          </cell>
        </row>
        <row r="186">
          <cell r="B186" t="str">
            <v>18.20.040</v>
          </cell>
          <cell r="C186" t="str">
            <v>Disjuntor tripolar termomagnético até 60 a 100 A, 380 V, Eletromar ou similar, inclusive instalação em quadro de distribuição.</v>
          </cell>
          <cell r="D186" t="str">
            <v>un</v>
          </cell>
          <cell r="F186">
            <v>45.39</v>
          </cell>
          <cell r="G186">
            <v>0</v>
          </cell>
        </row>
        <row r="187">
          <cell r="B187" t="str">
            <v>18.20.050</v>
          </cell>
          <cell r="C187" t="str">
            <v>Disjuntor tripolar termomagnético até 120 a 150 A, 380 V, Eletromar ou similar, inclusive instalação em quadro de distribuição.</v>
          </cell>
          <cell r="D187" t="str">
            <v>un</v>
          </cell>
          <cell r="F187">
            <v>115.39</v>
          </cell>
          <cell r="G187">
            <v>0</v>
          </cell>
        </row>
        <row r="188">
          <cell r="B188" t="str">
            <v>18.20.055</v>
          </cell>
          <cell r="C188" t="str">
            <v>Fornecimento e colocação de disjuntor 15 A.</v>
          </cell>
          <cell r="D188" t="str">
            <v>un</v>
          </cell>
          <cell r="F188">
            <v>7.67</v>
          </cell>
        </row>
        <row r="189">
          <cell r="B189" t="str">
            <v>18.20.056</v>
          </cell>
          <cell r="C189" t="str">
            <v>Fornecimento e colocação de disjuntor 50 A.</v>
          </cell>
          <cell r="D189" t="str">
            <v>un</v>
          </cell>
          <cell r="F189">
            <v>10.27</v>
          </cell>
        </row>
        <row r="190">
          <cell r="B190" t="str">
            <v>18.20.057</v>
          </cell>
          <cell r="C190" t="str">
            <v>Fornecimento e colocação de disjuntor tripolar 150 A (quadro de medição).</v>
          </cell>
          <cell r="D190" t="str">
            <v>un</v>
          </cell>
          <cell r="F190">
            <v>149.04</v>
          </cell>
        </row>
        <row r="192">
          <cell r="B192" t="str">
            <v>18.21</v>
          </cell>
        </row>
        <row r="193">
          <cell r="B193" t="str">
            <v>18.21.010</v>
          </cell>
          <cell r="C193" t="str">
            <v xml:space="preserve">Quadro de distribuição metálico de embutir, com barramento de neutro tipo com 600, eletromar ou similar, para até 6 circuitos momopolares, com sobretampa articulada provida de visor transparente, inclusive instalação. </v>
          </cell>
          <cell r="D193" t="str">
            <v>un</v>
          </cell>
          <cell r="F193">
            <v>49.2</v>
          </cell>
          <cell r="G193">
            <v>0</v>
          </cell>
        </row>
        <row r="194">
          <cell r="B194" t="str">
            <v>18.21.020</v>
          </cell>
          <cell r="C194" t="str">
            <v xml:space="preserve">Quadro de distribuição metálico de embutir, com barramento de neutro tipo com 600, eletromar ou similar, para até 8 circuitos momopolares, com sobretampa articulada provida de visor transparente, inclusive instalação. </v>
          </cell>
          <cell r="D194" t="str">
            <v>un</v>
          </cell>
          <cell r="F194">
            <v>52.3</v>
          </cell>
          <cell r="G194">
            <v>0</v>
          </cell>
        </row>
        <row r="196">
          <cell r="B196" t="str">
            <v>18.21.150</v>
          </cell>
          <cell r="C196" t="str">
            <v xml:space="preserve">Quadro de distribuição metálico de embutir, com barramento, chave geral e placa neutro ref. QDETN-12, Cemar ou similar, para até 12 circuitos momopolares, com porta, inclusive instalação. </v>
          </cell>
          <cell r="D196" t="str">
            <v>un</v>
          </cell>
          <cell r="F196">
            <v>50.64</v>
          </cell>
          <cell r="G196">
            <v>0</v>
          </cell>
        </row>
        <row r="197">
          <cell r="B197" t="str">
            <v>18.21.030</v>
          </cell>
          <cell r="C197" t="str">
            <v xml:space="preserve">Quadro de distribuição metálico de embutir, com barramento, chave geral e placa neutro tipo PQR 15 C, eletromar ou similar, para até 15 circuitos momopolares, com porta e trinco, inclusive instalação. </v>
          </cell>
          <cell r="D197" t="str">
            <v>un</v>
          </cell>
          <cell r="F197">
            <v>163.95</v>
          </cell>
          <cell r="G197">
            <v>0</v>
          </cell>
        </row>
        <row r="198">
          <cell r="B198" t="str">
            <v>18.21.035</v>
          </cell>
          <cell r="C198" t="str">
            <v xml:space="preserve">Quadro de distribuição metálico de embutir, com barramento, chave geral e placa neutro tipo PQR 18 CA, eletromar ou similar, para até 18 circuitos momopolares, com porta e trinco, inclusive instalação. </v>
          </cell>
          <cell r="D198" t="str">
            <v>un</v>
          </cell>
          <cell r="F198">
            <v>213.95</v>
          </cell>
          <cell r="G198">
            <v>0</v>
          </cell>
        </row>
        <row r="199">
          <cell r="B199" t="str">
            <v>18.21.170</v>
          </cell>
          <cell r="C199" t="str">
            <v xml:space="preserve">Quadro de distribuição metálico de embutir, com barramento, chave geral e placa neutro ref. QDETN-32 Cemar ou similar, para 32 , circuitos momopolares, com porta e trinco, inclusive instalação. </v>
          </cell>
          <cell r="D199" t="str">
            <v>un</v>
          </cell>
          <cell r="F199">
            <v>104.28</v>
          </cell>
          <cell r="G199">
            <v>0</v>
          </cell>
        </row>
        <row r="200">
          <cell r="B200" t="str">
            <v>18.21.045</v>
          </cell>
          <cell r="C200" t="str">
            <v>Luminária tipo globo leitoso completa.</v>
          </cell>
          <cell r="D200" t="str">
            <v>un</v>
          </cell>
          <cell r="F200">
            <v>24.83</v>
          </cell>
        </row>
        <row r="201">
          <cell r="B201" t="str">
            <v>18.21.050</v>
          </cell>
          <cell r="C201" t="str">
            <v xml:space="preserve">Quadro de distribuição metálico de embutir, com barramento, chave geral e placa neutro tipo PQR 30 CA, eletromar ou similar, para 30 , circuitos momopolares, com porta e trinco, inclusive instalação. </v>
          </cell>
          <cell r="D201" t="str">
            <v>un</v>
          </cell>
          <cell r="F201">
            <v>258.60000000000002</v>
          </cell>
          <cell r="G201">
            <v>0</v>
          </cell>
        </row>
        <row r="202">
          <cell r="B202" t="str">
            <v>18.21.060</v>
          </cell>
          <cell r="C202" t="str">
            <v xml:space="preserve">Quadro de distribuição metálico de embutir, sem barramento, tipo QCSP, Gomes ou similar, para até 3 circuitos momopolares, sem porta, inclusive instalação. </v>
          </cell>
          <cell r="D202" t="str">
            <v>un</v>
          </cell>
          <cell r="F202">
            <v>16.18</v>
          </cell>
          <cell r="G202">
            <v>0</v>
          </cell>
        </row>
        <row r="203">
          <cell r="B203" t="str">
            <v>18.21.070</v>
          </cell>
          <cell r="C203" t="str">
            <v xml:space="preserve">Quadro de distribuição metálico de embutir, sem barramento, tipo QCCP, Gomes ou similar, para até 3 circuitos momopolares, com porta, inclusive instalação. </v>
          </cell>
          <cell r="D203" t="str">
            <v>un</v>
          </cell>
          <cell r="F203">
            <v>16.78</v>
          </cell>
          <cell r="G203">
            <v>0</v>
          </cell>
        </row>
        <row r="204">
          <cell r="B204" t="str">
            <v>18.21.080</v>
          </cell>
          <cell r="C204" t="str">
            <v xml:space="preserve">Quadro de distribuição metálico de embutir, sem barramento, tipo QCCP, Gomes ou similar, para até 6 circuitos momopolares, com porta, inclusive instalação. </v>
          </cell>
          <cell r="D204" t="str">
            <v>un</v>
          </cell>
          <cell r="F204">
            <v>19.13</v>
          </cell>
          <cell r="G204">
            <v>0</v>
          </cell>
        </row>
        <row r="205">
          <cell r="B205" t="str">
            <v>18.21.090</v>
          </cell>
          <cell r="C205" t="str">
            <v xml:space="preserve">Quadro de distribuição metálico de embutir, sem barramento, tipo QCCP, Gomes ou similar, para até 12 circuitos momopolares, com porta, inclusive instalação. </v>
          </cell>
          <cell r="D205" t="str">
            <v>un</v>
          </cell>
          <cell r="F205">
            <v>24.78</v>
          </cell>
          <cell r="G205">
            <v>0</v>
          </cell>
        </row>
        <row r="206">
          <cell r="B206" t="str">
            <v>18.21.100</v>
          </cell>
          <cell r="C206" t="str">
            <v xml:space="preserve">Quadro de distribuição metálico de embutir, sem barramento, tipo QCCP, Gomes ou similar, para até 18 circuitos momopolares, com porta, inclusive instalação. </v>
          </cell>
          <cell r="D206" t="str">
            <v>un</v>
          </cell>
          <cell r="F206">
            <v>44.17</v>
          </cell>
          <cell r="G206">
            <v>0</v>
          </cell>
        </row>
        <row r="208">
          <cell r="B208" t="str">
            <v>18.22</v>
          </cell>
        </row>
        <row r="209">
          <cell r="B209" t="str">
            <v>18.22.005</v>
          </cell>
          <cell r="C209" t="str">
            <v>Fornecimento e instalação de módulo de  distribuição com barramento para 300 A.</v>
          </cell>
          <cell r="D209" t="str">
            <v>un</v>
          </cell>
          <cell r="F209">
            <v>1747.73</v>
          </cell>
        </row>
        <row r="210">
          <cell r="B210" t="str">
            <v>18.22.010</v>
          </cell>
          <cell r="C210" t="str">
            <v>Ponto de luz em teto ou parede, incluindo caixa 4 x 4 pol. Tigreflex ou similar, tubulação PVC rígido e fiação, até o quadro de distribuição.</v>
          </cell>
          <cell r="D210" t="str">
            <v>pt</v>
          </cell>
          <cell r="F210">
            <v>18.059999999999999</v>
          </cell>
          <cell r="G210">
            <v>0</v>
          </cell>
        </row>
        <row r="211">
          <cell r="B211" t="str">
            <v>18.22.015</v>
          </cell>
          <cell r="C211" t="str">
            <v>Recuperação do quadro de medição existente (substação área)</v>
          </cell>
          <cell r="D211" t="str">
            <v>un</v>
          </cell>
          <cell r="F211">
            <v>251.95</v>
          </cell>
        </row>
        <row r="212">
          <cell r="B212" t="str">
            <v>18.22.016</v>
          </cell>
          <cell r="C212" t="str">
            <v>Fornecimento e colocação de cabo 50 mm² (substação ao módulo de distribuição)</v>
          </cell>
          <cell r="D212" t="str">
            <v>m</v>
          </cell>
          <cell r="F212">
            <v>9.75</v>
          </cell>
        </row>
        <row r="213">
          <cell r="B213" t="str">
            <v>18.22.020</v>
          </cell>
          <cell r="C213" t="str">
            <v>Ponto de interruptor de uma secção, Pial ou similar, inclusive tubulação PVC rígido, fiação, caixa 4 x 2 pol., Tigreflex ou similar placa e demais acessórios, até o ponto de luz.</v>
          </cell>
          <cell r="D213" t="str">
            <v>pt</v>
          </cell>
          <cell r="F213">
            <v>16.62</v>
          </cell>
          <cell r="G213">
            <v>0</v>
          </cell>
        </row>
        <row r="214">
          <cell r="B214" t="str">
            <v>18.22.030</v>
          </cell>
          <cell r="C214" t="str">
            <v>Ponto de interruptor de 2 secções, Pial ou similar, inclusive tubulação PVC rígido, fiação, caixa 4 x 2 pol., Tigreflex ou similar, placa e demais acessórios, até o ponto de luz.</v>
          </cell>
          <cell r="D214" t="str">
            <v>pt</v>
          </cell>
          <cell r="F214">
            <v>24.04</v>
          </cell>
          <cell r="G214">
            <v>0</v>
          </cell>
        </row>
        <row r="215">
          <cell r="B215" t="str">
            <v>18.22.040</v>
          </cell>
          <cell r="C215" t="str">
            <v>Ponto de interruptor de 3 secções, Pial ou similar, inclusive tubulação PVC rígido, fiação, caixa 4 x 2 pol., Tigreflex ou similar, placa e demais acessórios, até o ponto de luz.</v>
          </cell>
          <cell r="D215" t="str">
            <v>pt</v>
          </cell>
          <cell r="F215">
            <v>29.36</v>
          </cell>
          <cell r="G215">
            <v>0</v>
          </cell>
        </row>
        <row r="216">
          <cell r="B216" t="str">
            <v>18.22.050</v>
          </cell>
          <cell r="C216" t="str">
            <v>Ponto de interruptor Three-Way, Pial ou similar, inclusive tubulação PVC rígido, fiação, caixa 4 x 2 pol., Tigreflex ou similar, placa e demais acessórios, até o ponto de luz.</v>
          </cell>
          <cell r="D216" t="str">
            <v>pt</v>
          </cell>
          <cell r="F216">
            <v>47.79</v>
          </cell>
          <cell r="G216">
            <v>0</v>
          </cell>
        </row>
        <row r="217">
          <cell r="B217" t="str">
            <v>18.22.060</v>
          </cell>
          <cell r="C217" t="str">
            <v>Ponto de tomada universal (2P+1 T), Pial ou similar, inclusive tubulação PVC rígido, fiação, caixa 4 x 2 pol., Tigreflex ou similar, placa e demais acessórios, até o ponto de luz ou quadro de distribuição.</v>
          </cell>
          <cell r="D217" t="str">
            <v>pt</v>
          </cell>
          <cell r="F217">
            <v>29.94</v>
          </cell>
          <cell r="G217">
            <v>0</v>
          </cell>
        </row>
        <row r="218">
          <cell r="B218" t="str">
            <v>18.22.070</v>
          </cell>
          <cell r="C218" t="str">
            <v>Ponto de tomada universal (2P+1 T), Pial ou similar para 2000 W, inclusive tubulação PVC rígido, fiação, caixa 4 x 2 pol., Tigreflex ou similar, placa e demais acessórios, até o ponto de luz ou quadro de distribuição.</v>
          </cell>
          <cell r="D218" t="str">
            <v>pt</v>
          </cell>
          <cell r="F218">
            <v>44.67</v>
          </cell>
          <cell r="G218">
            <v>0</v>
          </cell>
        </row>
        <row r="219">
          <cell r="B219" t="str">
            <v>18.22.080</v>
          </cell>
          <cell r="C219" t="str">
            <v>Ponto de tomada para ar-condicionado com conjunto tipo Arstop ou similar, em caixa Tigreflex ou similar 4 x 4 pol., com placa, tomada tripolar para pino chato e disjuntor termomagnético de 25 A, inclusive tubulação de PVC rígido, fiação, aterramento e dem</v>
          </cell>
          <cell r="D219" t="str">
            <v>pt</v>
          </cell>
          <cell r="F219">
            <v>56.86</v>
          </cell>
          <cell r="G219">
            <v>0</v>
          </cell>
        </row>
        <row r="220">
          <cell r="B220" t="str">
            <v>18.22.085</v>
          </cell>
          <cell r="C220" t="str">
            <v xml:space="preserve">Ponto de tomada para ar-condicionado </v>
          </cell>
          <cell r="D220" t="str">
            <v>pt</v>
          </cell>
          <cell r="F220">
            <v>67.260000000000005</v>
          </cell>
        </row>
        <row r="221">
          <cell r="B221" t="str">
            <v>18.22.090</v>
          </cell>
          <cell r="C221" t="str">
            <v>Ponto de tomada para telefone, Pial ou similar, em caixa Tigreflex ou similar 4 x 2 pol., inclusive placa, tubulação de PVC rígido, fiação, caixas de passagem e demais acessórios, até a caixa de distribuição do pavimento.</v>
          </cell>
          <cell r="D221" t="str">
            <v>pt</v>
          </cell>
          <cell r="F221">
            <v>30.89</v>
          </cell>
          <cell r="G221">
            <v>0</v>
          </cell>
        </row>
        <row r="222">
          <cell r="B222" t="str">
            <v>18.22.091</v>
          </cell>
          <cell r="C222" t="str">
            <v>Instalação elétrica</v>
          </cell>
          <cell r="D222" t="str">
            <v>vb</v>
          </cell>
          <cell r="F222">
            <v>232.9</v>
          </cell>
          <cell r="G222">
            <v>0</v>
          </cell>
        </row>
        <row r="223">
          <cell r="B223" t="str">
            <v>18.22.095</v>
          </cell>
          <cell r="C223" t="str">
            <v>Ponto de tomada 220 V convencional.</v>
          </cell>
          <cell r="D223" t="str">
            <v>pt</v>
          </cell>
          <cell r="F223">
            <v>38.92</v>
          </cell>
        </row>
        <row r="224">
          <cell r="B224" t="str">
            <v>18.22.096</v>
          </cell>
          <cell r="C224" t="str">
            <v>Ramal de alimentação para ponto de telefone.</v>
          </cell>
          <cell r="D224" t="str">
            <v>vb</v>
          </cell>
          <cell r="F224">
            <v>413.4</v>
          </cell>
        </row>
        <row r="225">
          <cell r="B225" t="str">
            <v>18.22.100</v>
          </cell>
          <cell r="C225" t="str">
            <v>Ponto de campainha, inclusive caixa, cigarra, botão, espelho, tubulação PVC rígido, fiação e demais acessórios, até quadro de sinalização instalado no posto de enfermagem.</v>
          </cell>
          <cell r="D225" t="str">
            <v>pt</v>
          </cell>
          <cell r="F225">
            <v>44.69</v>
          </cell>
          <cell r="G225">
            <v>0</v>
          </cell>
        </row>
        <row r="226">
          <cell r="B226" t="str">
            <v>18.22.110</v>
          </cell>
          <cell r="C226" t="str">
            <v>Ponto para computador</v>
          </cell>
          <cell r="D226" t="str">
            <v>pt</v>
          </cell>
          <cell r="F226">
            <v>51.5</v>
          </cell>
        </row>
        <row r="228">
          <cell r="B228" t="str">
            <v>18.24</v>
          </cell>
        </row>
        <row r="229">
          <cell r="B229" t="str">
            <v>18.24.005</v>
          </cell>
          <cell r="C229" t="str">
            <v>Luminária tipo sobrepor aberta para 02 lâmpads fluorescente 40 W (calha trapezoidal) completa.</v>
          </cell>
          <cell r="D229" t="str">
            <v>un</v>
          </cell>
          <cell r="F229">
            <v>45.84</v>
          </cell>
        </row>
        <row r="230">
          <cell r="B230" t="str">
            <v>18.24.010</v>
          </cell>
          <cell r="C230" t="str">
            <v>Caixa de passagem subterrânea com dimensões internas 0,40 x 0,40 m, altura 0,60 m, sobre camada de brita com 0,10 m de espessura, pararedes em alvenaria e laje de tampa em concreto armado, inclusive escavaçào, remoção e reaterro.</v>
          </cell>
          <cell r="D230" t="str">
            <v>un</v>
          </cell>
          <cell r="F230">
            <v>19.91</v>
          </cell>
          <cell r="G230">
            <v>0</v>
          </cell>
        </row>
        <row r="231">
          <cell r="B231" t="str">
            <v>18.24.020</v>
          </cell>
          <cell r="C231" t="str">
            <v>Caixa de passagem subterrânea para entrada de rede telefônica, tipo R1 (até 35 pontos), com dimensões internas 0,60 x 0,35 m, altura 0,50 m, paredes em alvenaria, e laje de tampa em concreto armado, inclusive escavação, remoção e reaterro.</v>
          </cell>
          <cell r="D231" t="str">
            <v>un</v>
          </cell>
          <cell r="F231">
            <v>21.87</v>
          </cell>
          <cell r="G231">
            <v>0</v>
          </cell>
        </row>
        <row r="232">
          <cell r="B232" t="str">
            <v>18.24.030</v>
          </cell>
          <cell r="C232" t="str">
            <v>Caixa para ar condicionado</v>
          </cell>
          <cell r="D232" t="str">
            <v>un</v>
          </cell>
          <cell r="F232">
            <v>23.82</v>
          </cell>
        </row>
        <row r="234">
          <cell r="B234" t="str">
            <v>18.25</v>
          </cell>
        </row>
        <row r="235">
          <cell r="B235" t="str">
            <v>18.25.005</v>
          </cell>
          <cell r="C235" t="str">
            <v>Inatalação elétrica.</v>
          </cell>
          <cell r="D235" t="str">
            <v>vb</v>
          </cell>
          <cell r="F235">
            <v>91.2</v>
          </cell>
          <cell r="G235">
            <v>0</v>
          </cell>
        </row>
        <row r="236">
          <cell r="B236" t="str">
            <v>18.25.010</v>
          </cell>
          <cell r="C236" t="str">
            <v>Fornecimento e assentamento de luminária.</v>
          </cell>
          <cell r="D236" t="str">
            <v>un</v>
          </cell>
          <cell r="F236">
            <v>570</v>
          </cell>
          <cell r="G236">
            <v>0</v>
          </cell>
        </row>
        <row r="237">
          <cell r="B237" t="str">
            <v>18.25.020</v>
          </cell>
          <cell r="C237" t="str">
            <v>Luminária tipo sobrepor, aberta, para 2 lâmpadas fluorescente de 20 W, ref. TMS-500 Philips ou similar, inclusive reator alto fator de potência lâmpadas, demais acessórios e instalação.</v>
          </cell>
          <cell r="D237" t="str">
            <v>cj</v>
          </cell>
          <cell r="F237">
            <v>41.36</v>
          </cell>
          <cell r="G237">
            <v>0</v>
          </cell>
        </row>
        <row r="238">
          <cell r="B238" t="str">
            <v>18.25.030</v>
          </cell>
          <cell r="C238" t="str">
            <v>Luminária tipo sobrepor, aberta, para 1 lâmpada fluorescente de 40 W, ref. TMS-500 Philips ou similar, inclusive reator alto fator de potência lâmpadas, demais acessórios e instalação.</v>
          </cell>
          <cell r="D238" t="str">
            <v>cj</v>
          </cell>
          <cell r="F238">
            <v>35.770000000000003</v>
          </cell>
          <cell r="G238">
            <v>0</v>
          </cell>
        </row>
        <row r="239">
          <cell r="B239" t="str">
            <v>18.25.031</v>
          </cell>
          <cell r="C239" t="str">
            <v>Fechadura</v>
          </cell>
          <cell r="D239" t="str">
            <v>un</v>
          </cell>
          <cell r="F239">
            <v>39.9</v>
          </cell>
          <cell r="G239">
            <v>0</v>
          </cell>
        </row>
        <row r="240">
          <cell r="B240" t="str">
            <v>18.25.040</v>
          </cell>
          <cell r="C240" t="str">
            <v>Luminária tipo sobrepor, aberta, para 2 lâmpadas fluorescente de 32 W, ref. TMS-500 Philips ou similar, inclusive reator alto fator de potência lâmpadas, demais acessórios e instalação.</v>
          </cell>
          <cell r="D240" t="str">
            <v>cj</v>
          </cell>
          <cell r="F240">
            <v>51.13</v>
          </cell>
          <cell r="G240">
            <v>0</v>
          </cell>
        </row>
        <row r="241">
          <cell r="B241" t="str">
            <v>18.25.041</v>
          </cell>
          <cell r="C241" t="str">
            <v>Fornecimento e colocação de lâmpada fluorescente de 40 W.</v>
          </cell>
          <cell r="D241" t="str">
            <v>un</v>
          </cell>
          <cell r="F241">
            <v>5.8</v>
          </cell>
          <cell r="G241">
            <v>0</v>
          </cell>
        </row>
        <row r="242">
          <cell r="B242" t="str">
            <v>18.25.042</v>
          </cell>
          <cell r="C242" t="str">
            <v>Fornecimento e colocação de reator de 40 W.</v>
          </cell>
          <cell r="D242" t="str">
            <v>un</v>
          </cell>
          <cell r="F242">
            <v>8.5</v>
          </cell>
          <cell r="G242">
            <v>0</v>
          </cell>
        </row>
        <row r="243">
          <cell r="B243" t="str">
            <v>18.25.043</v>
          </cell>
          <cell r="C243" t="str">
            <v>Fornecimento e colocação de térmico com base.</v>
          </cell>
          <cell r="D243" t="str">
            <v>un</v>
          </cell>
          <cell r="F243">
            <v>1</v>
          </cell>
          <cell r="G243">
            <v>0</v>
          </cell>
        </row>
        <row r="244">
          <cell r="B244" t="str">
            <v>18.25.050</v>
          </cell>
          <cell r="C244" t="str">
            <v>Luminária tipo sobrepor, aberta, para 1 lâmpada fluorescente de 20 W, ref. 211-R A. B. Leão ou similar, inclusive reator alto fator de potência lâmpada, demais acessórios e instalação.</v>
          </cell>
          <cell r="D244" t="str">
            <v>cj</v>
          </cell>
          <cell r="F244">
            <v>22.57</v>
          </cell>
          <cell r="G244">
            <v>0</v>
          </cell>
        </row>
        <row r="245">
          <cell r="B245" t="str">
            <v>18.25.060</v>
          </cell>
          <cell r="C245" t="str">
            <v>Luminária tipo sobrepor, aberta, para 2 lâmpadas fluorescente de 20 W, ref. 211-R A. B. Leão ou similar, inclusive reator alto fator de potência lâmpada, demais acessórios e instalação.</v>
          </cell>
          <cell r="D245" t="str">
            <v>cj</v>
          </cell>
          <cell r="F245">
            <v>33.26</v>
          </cell>
          <cell r="G245">
            <v>0</v>
          </cell>
        </row>
        <row r="246">
          <cell r="B246" t="str">
            <v>18.25.070</v>
          </cell>
          <cell r="C246" t="str">
            <v>Luminária tipo sobrepor, aberta, para 1 lâmpada fluorescente de 40 W, ref. 211-R A. B. Leão ou similar, inclusive reator alto fator de potência lâmpada, demais acessórios e instalação.</v>
          </cell>
          <cell r="D246" t="str">
            <v>cj</v>
          </cell>
          <cell r="F246">
            <v>23.67</v>
          </cell>
          <cell r="G246">
            <v>0</v>
          </cell>
        </row>
        <row r="247">
          <cell r="B247" t="str">
            <v>18.25.071</v>
          </cell>
          <cell r="C247" t="str">
            <v>Fornecimento e colocação de lâmpada vapor de mercúrio 250 W.</v>
          </cell>
          <cell r="D247" t="str">
            <v>un</v>
          </cell>
          <cell r="F247">
            <v>16.54</v>
          </cell>
        </row>
        <row r="248">
          <cell r="B248" t="str">
            <v>18.25.080</v>
          </cell>
          <cell r="C248" t="str">
            <v>Luminária tipo sobrepor, aberta, para 2 lâmpadas fluorescente de 40 W, ref. 211-R A. B. Leão ou similar, inclusive reator alto fator de potência lâmpada, demais acessórios e instalação.</v>
          </cell>
          <cell r="D248" t="str">
            <v>cj</v>
          </cell>
          <cell r="F248">
            <v>35.26</v>
          </cell>
          <cell r="G248">
            <v>0</v>
          </cell>
        </row>
        <row r="249">
          <cell r="B249" t="str">
            <v>18.25.082</v>
          </cell>
          <cell r="C249" t="str">
            <v>Conjunto de reator 220 v / 60 HI - 2.000 W</v>
          </cell>
          <cell r="D249" t="str">
            <v>un</v>
          </cell>
        </row>
        <row r="250">
          <cell r="B250" t="str">
            <v>18.25.090</v>
          </cell>
          <cell r="C250" t="str">
            <v>Luminária tipo Drops em globo de vidro leitoso, ref. 515 A.B Leão, ou similar, completa, inclusive lâmpada e instalação.</v>
          </cell>
          <cell r="D250" t="str">
            <v>cj</v>
          </cell>
          <cell r="F250">
            <v>21.26</v>
          </cell>
          <cell r="G250">
            <v>0</v>
          </cell>
        </row>
        <row r="251">
          <cell r="B251" t="str">
            <v>18.25.095</v>
          </cell>
          <cell r="C251" t="str">
            <v>Lâmpada incandescende de 100 W</v>
          </cell>
          <cell r="D251" t="str">
            <v>un</v>
          </cell>
          <cell r="F251">
            <v>1.37</v>
          </cell>
          <cell r="G251">
            <v>0</v>
          </cell>
        </row>
        <row r="252">
          <cell r="B252" t="str">
            <v>18.25.100</v>
          </cell>
          <cell r="C252" t="str">
            <v>Luminária tipo Bedd (Prato), ref. 805 A.B. Leão ou similar, com pendente e suporte, inclusive lâmpada e instalação.</v>
          </cell>
          <cell r="D252" t="str">
            <v>cj</v>
          </cell>
          <cell r="F252">
            <v>30.6</v>
          </cell>
          <cell r="G252">
            <v>0</v>
          </cell>
        </row>
        <row r="253">
          <cell r="B253" t="str">
            <v>18.25.110</v>
          </cell>
          <cell r="C253" t="str">
            <v>Luminária tipo arandela, ref. 403 A.B.Leão ou similar, completa, inclusive lâmpada e instalação.</v>
          </cell>
          <cell r="D253" t="str">
            <v>cj</v>
          </cell>
          <cell r="F253">
            <v>23.41</v>
          </cell>
          <cell r="G253">
            <v>0</v>
          </cell>
        </row>
        <row r="254">
          <cell r="B254" t="str">
            <v>18.25.111</v>
          </cell>
          <cell r="C254" t="str">
            <v>Lâmpada fluorescente universal de 20 W, Phillips ou Osram, inclusive instalação.</v>
          </cell>
          <cell r="D254" t="str">
            <v>un</v>
          </cell>
          <cell r="F254">
            <v>5.5</v>
          </cell>
          <cell r="G254">
            <v>0</v>
          </cell>
        </row>
        <row r="255">
          <cell r="B255" t="str">
            <v>18.25.115</v>
          </cell>
          <cell r="C255" t="str">
            <v>Lâmpada de 40 W.</v>
          </cell>
          <cell r="D255" t="str">
            <v>un</v>
          </cell>
          <cell r="F255">
            <v>5.51</v>
          </cell>
          <cell r="G255">
            <v>0</v>
          </cell>
        </row>
        <row r="256">
          <cell r="B256" t="str">
            <v>18.25.116</v>
          </cell>
          <cell r="C256" t="str">
            <v>Reator</v>
          </cell>
          <cell r="D256" t="str">
            <v>un</v>
          </cell>
          <cell r="F256">
            <v>8.07</v>
          </cell>
          <cell r="G256">
            <v>0</v>
          </cell>
        </row>
        <row r="257">
          <cell r="B257" t="str">
            <v>18.25.117</v>
          </cell>
          <cell r="C257" t="str">
            <v>Reator com lâmpada a vapor de mercúrio.</v>
          </cell>
          <cell r="D257" t="str">
            <v>un</v>
          </cell>
          <cell r="F257">
            <v>54.54</v>
          </cell>
          <cell r="G257">
            <v>0</v>
          </cell>
        </row>
        <row r="258">
          <cell r="B258" t="str">
            <v>18.25.118</v>
          </cell>
          <cell r="C258" t="str">
            <v>Reator para lâmpada fluorescente de 40 W, Phillips ou Osram, inclusive instalação.</v>
          </cell>
          <cell r="D258" t="str">
            <v>un</v>
          </cell>
          <cell r="G258">
            <v>0</v>
          </cell>
        </row>
        <row r="259">
          <cell r="B259" t="str">
            <v>18.25.117</v>
          </cell>
          <cell r="C259" t="str">
            <v>Reator exter.408/E AB Leào ou similar, completo com lâmpada a vapor de mercúrio de 250 m, reator de potência instalações e acessórios correspondentes</v>
          </cell>
          <cell r="D259" t="str">
            <v>un</v>
          </cell>
          <cell r="F259">
            <v>62.18</v>
          </cell>
        </row>
        <row r="260">
          <cell r="B260" t="str">
            <v>18.25.119</v>
          </cell>
          <cell r="C260" t="str">
            <v>Luminária tipo tartaruga.</v>
          </cell>
          <cell r="D260" t="str">
            <v>cj</v>
          </cell>
        </row>
        <row r="261">
          <cell r="B261" t="str">
            <v>18.25.120</v>
          </cell>
          <cell r="C261" t="str">
            <v>Luminária de jardim.</v>
          </cell>
          <cell r="D261" t="str">
            <v>cj</v>
          </cell>
          <cell r="F261">
            <v>75</v>
          </cell>
        </row>
        <row r="262">
          <cell r="B262" t="str">
            <v>18.25.130</v>
          </cell>
          <cell r="C262" t="str">
            <v>Luminária tipo Stop, ref. 401 - P A.B. Leão ou similar, completa, inclusive lâmpada e instalção.</v>
          </cell>
          <cell r="D262" t="str">
            <v>cj</v>
          </cell>
          <cell r="F262">
            <v>11.54</v>
          </cell>
          <cell r="G262">
            <v>0</v>
          </cell>
        </row>
        <row r="263">
          <cell r="B263" t="str">
            <v>18.25.140</v>
          </cell>
          <cell r="C263" t="str">
            <v xml:space="preserve">Refletor externo ref. 408 / E A.B. Leão ou similar, completo,  inclusive lâmpada e instalação. </v>
          </cell>
          <cell r="D263" t="str">
            <v>cj</v>
          </cell>
          <cell r="F263">
            <v>30.6</v>
          </cell>
          <cell r="G263">
            <v>0</v>
          </cell>
        </row>
        <row r="264">
          <cell r="B264" t="str">
            <v>18.25.145</v>
          </cell>
          <cell r="C264" t="str">
            <v>Fornecimento e colocação de refletor externo DN 30, inclusive ponto de luz.</v>
          </cell>
          <cell r="D264" t="str">
            <v>cj</v>
          </cell>
          <cell r="F264">
            <v>96.24</v>
          </cell>
        </row>
        <row r="265">
          <cell r="B265" t="str">
            <v>18.25.170</v>
          </cell>
          <cell r="C265" t="str">
            <v>Luminária para lâmpada a vapor de mercúrio de 125 W, ref. ABL 50 / F A.B. Leão ou similar, completa, inclusive branco, lâmpada, reator alto de potência e instalação.</v>
          </cell>
          <cell r="D265" t="str">
            <v>cj</v>
          </cell>
          <cell r="F265">
            <v>109.45</v>
          </cell>
          <cell r="G265">
            <v>0</v>
          </cell>
        </row>
        <row r="266">
          <cell r="B266" t="str">
            <v>18.25.180</v>
          </cell>
          <cell r="C266" t="str">
            <v>Luminária para lâmpada a vapor de mercúrio de 250 W, ref. ABL 50 / F A.B. Leão ou similar, completa, inclusive braço, lâmpada, reator alto fator de potência e instalação.</v>
          </cell>
          <cell r="D266" t="str">
            <v>cj</v>
          </cell>
          <cell r="F266">
            <v>202.97</v>
          </cell>
          <cell r="G266">
            <v>0</v>
          </cell>
        </row>
        <row r="267">
          <cell r="B267" t="str">
            <v>18.25.183</v>
          </cell>
          <cell r="C267" t="str">
            <v>Galpão industrial simples</v>
          </cell>
          <cell r="D267" t="str">
            <v>vb</v>
          </cell>
          <cell r="F267">
            <v>1219.8</v>
          </cell>
          <cell r="G267">
            <v>0</v>
          </cell>
        </row>
        <row r="268">
          <cell r="B268" t="str">
            <v>18.25.184</v>
          </cell>
          <cell r="C268" t="str">
            <v>Escultura</v>
          </cell>
          <cell r="D268" t="str">
            <v>vb</v>
          </cell>
          <cell r="F268">
            <v>2089.9899999999998</v>
          </cell>
          <cell r="G268">
            <v>0</v>
          </cell>
        </row>
        <row r="269">
          <cell r="B269" t="str">
            <v>18.25.185</v>
          </cell>
          <cell r="C269" t="str">
            <v>Idenização de barraca de tábua.</v>
          </cell>
          <cell r="D269" t="str">
            <v>vb</v>
          </cell>
          <cell r="F269">
            <v>894.9</v>
          </cell>
          <cell r="G269">
            <v>0</v>
          </cell>
        </row>
        <row r="270">
          <cell r="B270" t="str">
            <v>18.25.186</v>
          </cell>
          <cell r="C270" t="str">
            <v xml:space="preserve">Idenização de barraca </v>
          </cell>
          <cell r="D270" t="str">
            <v>vb</v>
          </cell>
          <cell r="F270">
            <v>1281.3599999999999</v>
          </cell>
          <cell r="G270">
            <v>0</v>
          </cell>
        </row>
        <row r="271">
          <cell r="B271" t="str">
            <v>18.25.187</v>
          </cell>
          <cell r="C271" t="str">
            <v>Desapropriação de terreno e edificações.</v>
          </cell>
          <cell r="D271" t="str">
            <v>vb</v>
          </cell>
          <cell r="F271">
            <v>3251755</v>
          </cell>
          <cell r="G271">
            <v>0</v>
          </cell>
        </row>
        <row r="272">
          <cell r="B272" t="str">
            <v>18.25.188</v>
          </cell>
          <cell r="C272" t="str">
            <v>Grelha de ferro</v>
          </cell>
          <cell r="D272" t="str">
            <v>vb</v>
          </cell>
          <cell r="F272">
            <v>1432.27</v>
          </cell>
          <cell r="G272">
            <v>0</v>
          </cell>
        </row>
        <row r="273">
          <cell r="B273" t="str">
            <v>18.25.190</v>
          </cell>
          <cell r="C273" t="str">
            <v>Luminária para lâmpada a vapor de mercúrio de 125 W, ref. ABL 50 / A.B. Leão ou similar, completa, inclusive braço, lâmpada, reator alto fator de potência e instalação.</v>
          </cell>
          <cell r="D273" t="str">
            <v>cj</v>
          </cell>
          <cell r="F273">
            <v>99.95</v>
          </cell>
          <cell r="G273">
            <v>0</v>
          </cell>
        </row>
        <row r="274">
          <cell r="B274" t="str">
            <v>18.25.200</v>
          </cell>
          <cell r="C274" t="str">
            <v>Luminária para lâmpada a vapor de mercúrio de 250 W, ref. ABL 50 / A.B. Leão ou similar, completa, inclusive braço, lâmpada, reator alto fator de potência e instalação.</v>
          </cell>
          <cell r="D274" t="str">
            <v>cj</v>
          </cell>
          <cell r="F274">
            <v>113.35</v>
          </cell>
          <cell r="G274">
            <v>0</v>
          </cell>
        </row>
        <row r="275">
          <cell r="B275" t="str">
            <v>18.25.210</v>
          </cell>
          <cell r="C275" t="str">
            <v>Luminária para lâmpada a vapor de mercúrio de 400 W, ref. ABL 50 / 400 A.B. Leão ou similar, completa, inclusive braço, lâmpada, reator alto fator de potência e instalação.</v>
          </cell>
          <cell r="D275" t="str">
            <v>un</v>
          </cell>
          <cell r="F275">
            <v>176.95</v>
          </cell>
          <cell r="G275">
            <v>0</v>
          </cell>
        </row>
        <row r="276">
          <cell r="B276" t="str">
            <v>18.25.211</v>
          </cell>
          <cell r="C276" t="str">
            <v>Projetor com uma lâmpada de vapor metálico de 2.000 W</v>
          </cell>
          <cell r="D276" t="str">
            <v>un</v>
          </cell>
        </row>
        <row r="278">
          <cell r="B278" t="str">
            <v>18.26</v>
          </cell>
        </row>
        <row r="279">
          <cell r="B279" t="str">
            <v>18.26.010</v>
          </cell>
          <cell r="C279" t="str">
            <v>Assentamento de haste de aterramento de 5/8" x 2,40 m Copperweld ou similar, com conector paralelo e parafusos (inclusive o fornecimento do material).</v>
          </cell>
          <cell r="D279" t="str">
            <v>un</v>
          </cell>
          <cell r="F279">
            <v>19.190000000000001</v>
          </cell>
          <cell r="G279">
            <v>0</v>
          </cell>
        </row>
        <row r="280">
          <cell r="B280" t="str">
            <v>18.26.020</v>
          </cell>
          <cell r="C280" t="str">
            <v xml:space="preserve">Assentamento de bengala de PVC rígido de 3/4 pol., marca Tigre ou similar, inclusive rasgo em alvenaria e fornecimento do material. </v>
          </cell>
          <cell r="D280" t="str">
            <v>un</v>
          </cell>
          <cell r="F280">
            <v>10.37</v>
          </cell>
          <cell r="G280">
            <v>0</v>
          </cell>
        </row>
        <row r="281">
          <cell r="B281" t="str">
            <v>18.26.025</v>
          </cell>
          <cell r="C281" t="str">
            <v>Assentamento de bengala 1".</v>
          </cell>
          <cell r="D281" t="str">
            <v>un</v>
          </cell>
          <cell r="F281">
            <v>8.4600000000000009</v>
          </cell>
          <cell r="G281">
            <v>0</v>
          </cell>
        </row>
        <row r="282">
          <cell r="B282" t="str">
            <v>18.26.030</v>
          </cell>
          <cell r="C282" t="str">
            <v>Assentamento de chave de boia automática, 15 A, superior ou inferior marca lenz ou similar (inclusive o fornecimento do material).</v>
          </cell>
          <cell r="D282" t="str">
            <v>un</v>
          </cell>
          <cell r="F282">
            <v>16.21</v>
          </cell>
          <cell r="G282">
            <v>0</v>
          </cell>
        </row>
        <row r="283">
          <cell r="B283" t="str">
            <v>18.26.040</v>
          </cell>
          <cell r="C283" t="str">
            <v>Assentamento de chave reversora blindada 30 A, 500 V, Eletromar ou similar (inclusive o fornecimento do material).</v>
          </cell>
          <cell r="D283" t="str">
            <v>un</v>
          </cell>
          <cell r="F283">
            <v>53.26</v>
          </cell>
          <cell r="G283">
            <v>0</v>
          </cell>
        </row>
        <row r="284">
          <cell r="B284" t="str">
            <v>18.26.045</v>
          </cell>
          <cell r="C284" t="str">
            <v>Assentamento de chave reversora blindada 30 A, 250 V, Eletromar ou similar (inclusive o fornecimento do material).</v>
          </cell>
          <cell r="D284" t="str">
            <v>un</v>
          </cell>
          <cell r="F284">
            <v>49.58</v>
          </cell>
          <cell r="G284">
            <v>0</v>
          </cell>
        </row>
        <row r="285">
          <cell r="B285" t="str">
            <v>18.26.050</v>
          </cell>
          <cell r="C285" t="str">
            <v>Assentamento de chave magnético guarda-motor até 7,5 cv, Eletromar ou similar (inclusive fornecimento do material)</v>
          </cell>
          <cell r="D285" t="str">
            <v>un</v>
          </cell>
          <cell r="F285">
            <v>140.63</v>
          </cell>
          <cell r="G285">
            <v>0</v>
          </cell>
        </row>
        <row r="286">
          <cell r="B286" t="str">
            <v>18.26.060</v>
          </cell>
          <cell r="C286" t="str">
            <v>Assentamento de chave magnética de 2 x 30 A para comando de iluminação pública, acionada para rele foto-elétrico NA, 220 V, 60 HZ, tipo lux control modelo CIP - F / 70, (inclusive fornecimento do material).</v>
          </cell>
          <cell r="D286" t="str">
            <v>un</v>
          </cell>
          <cell r="F286">
            <v>198.6</v>
          </cell>
          <cell r="G286">
            <v>0</v>
          </cell>
        </row>
        <row r="287">
          <cell r="B287" t="str">
            <v>18.26.065</v>
          </cell>
          <cell r="C287" t="str">
            <v>Fornecimento e colocação de braçadeiras para fixação dos eletrodutos.</v>
          </cell>
          <cell r="D287" t="str">
            <v>un</v>
          </cell>
          <cell r="F287">
            <v>1.43</v>
          </cell>
        </row>
        <row r="288">
          <cell r="B288" t="str">
            <v>18.26.070</v>
          </cell>
          <cell r="C288" t="str">
            <v>Lixeira.</v>
          </cell>
          <cell r="D288" t="str">
            <v>un</v>
          </cell>
          <cell r="F288">
            <v>12.88</v>
          </cell>
        </row>
        <row r="289">
          <cell r="B289" t="str">
            <v>18.26.071</v>
          </cell>
          <cell r="C289" t="str">
            <v>Confecção de lixeira em fibra Gless</v>
          </cell>
          <cell r="D289" t="str">
            <v>un</v>
          </cell>
          <cell r="F289">
            <v>76.87</v>
          </cell>
        </row>
        <row r="290">
          <cell r="B290" t="str">
            <v>18.26.072</v>
          </cell>
          <cell r="C290" t="str">
            <v>Colocação de calha em PVC para proteção de instalação elétrica aparente.</v>
          </cell>
          <cell r="D290" t="str">
            <v>m</v>
          </cell>
          <cell r="F290">
            <v>1.29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B1">
            <v>0</v>
          </cell>
        </row>
      </sheetData>
      <sheetData sheetId="9"/>
      <sheetData sheetId="10"/>
      <sheetData sheetId="11"/>
      <sheetData sheetId="12"/>
      <sheetData sheetId="13">
        <row r="1">
          <cell r="B1"/>
        </row>
      </sheetData>
      <sheetData sheetId="14"/>
      <sheetData sheetId="15"/>
      <sheetData sheetId="16">
        <row r="1">
          <cell r="B1">
            <v>0</v>
          </cell>
        </row>
      </sheetData>
      <sheetData sheetId="17"/>
      <sheetData sheetId="18"/>
      <sheetData sheetId="19"/>
      <sheetData sheetId="20"/>
      <sheetData sheetId="21"/>
      <sheetData sheetId="22"/>
      <sheetData sheetId="23">
        <row r="1">
          <cell r="B1">
            <v>0</v>
          </cell>
        </row>
      </sheetData>
      <sheetData sheetId="24"/>
      <sheetData sheetId="25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RAL"/>
      <sheetName val="MEMÓRIA"/>
      <sheetName val="ORÇAMENTO"/>
      <sheetName val="_RESUMO COMPARATIVO_"/>
      <sheetName val="COMPOSICOES (SEM DESON)"/>
      <sheetName val="MAPA DE COTACOES"/>
      <sheetName val="CRONOGRAMA"/>
      <sheetName val="RESUMO"/>
      <sheetName val="COMP_BDI_EDIFICACOES_26,53%_COM"/>
      <sheetName val="COMPOSICOES GERAL"/>
      <sheetName val="COMP_BDI_EDIFICACOES_20,50%_SEM"/>
    </sheetNames>
    <sheetDataSet>
      <sheetData sheetId="0">
        <row r="3816">
          <cell r="R3816">
            <v>671750.23999999987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2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BE3AE-477A-45F7-958E-5D0AB6431409}">
  <sheetPr>
    <tabColor rgb="FF7030A0"/>
    <pageSetUpPr fitToPage="1"/>
  </sheetPr>
  <dimension ref="A1:M80"/>
  <sheetViews>
    <sheetView tabSelected="1" view="pageBreakPreview" topLeftCell="A5" zoomScaleNormal="85" zoomScaleSheetLayoutView="100" workbookViewId="0">
      <pane ySplit="1200" activePane="bottomLeft"/>
      <selection activeCell="A5" sqref="A1:XFD1048576"/>
      <selection pane="bottomLeft" activeCell="E14" sqref="E14"/>
    </sheetView>
  </sheetViews>
  <sheetFormatPr defaultColWidth="9.140625" defaultRowHeight="11.25" x14ac:dyDescent="0.2"/>
  <cols>
    <col min="1" max="1" width="5.85546875" style="100" customWidth="1"/>
    <col min="2" max="2" width="11.7109375" style="101" bestFit="1" customWidth="1"/>
    <col min="3" max="3" width="9" style="101" customWidth="1"/>
    <col min="4" max="4" width="51.140625" style="102" customWidth="1"/>
    <col min="5" max="5" width="5" style="101" customWidth="1"/>
    <col min="6" max="6" width="8.7109375" style="101" customWidth="1"/>
    <col min="7" max="7" width="10.85546875" style="101" customWidth="1"/>
    <col min="8" max="8" width="12" style="101" customWidth="1"/>
    <col min="9" max="9" width="12.140625" style="101" customWidth="1"/>
    <col min="10" max="10" width="4" style="102" customWidth="1"/>
    <col min="11" max="11" width="11.28515625" style="102" customWidth="1"/>
    <col min="12" max="12" width="9.28515625" style="102" bestFit="1" customWidth="1"/>
    <col min="13" max="14" width="9.85546875" style="102" customWidth="1"/>
    <col min="15" max="16384" width="9.140625" style="102"/>
  </cols>
  <sheetData>
    <row r="1" spans="1:13" s="4" customFormat="1" ht="17.25" thickTop="1" thickBot="1" x14ac:dyDescent="0.3">
      <c r="A1" s="169" t="s">
        <v>11</v>
      </c>
      <c r="B1" s="170"/>
      <c r="C1" s="170"/>
      <c r="D1" s="170"/>
      <c r="E1" s="170"/>
      <c r="F1" s="170"/>
      <c r="G1" s="170"/>
      <c r="H1" s="170"/>
      <c r="I1" s="171"/>
    </row>
    <row r="2" spans="1:13" s="4" customFormat="1" ht="16.5" hidden="1" thickTop="1" x14ac:dyDescent="0.25">
      <c r="A2" s="172"/>
      <c r="B2" s="172"/>
      <c r="C2" s="172"/>
      <c r="D2" s="172"/>
      <c r="E2" s="172"/>
      <c r="F2" s="53"/>
      <c r="G2" s="53"/>
      <c r="H2" s="53"/>
      <c r="I2" s="53"/>
    </row>
    <row r="3" spans="1:13" s="4" customFormat="1" ht="16.5" hidden="1" thickTop="1" x14ac:dyDescent="0.25">
      <c r="A3" s="173" t="s">
        <v>6</v>
      </c>
      <c r="B3" s="174"/>
      <c r="C3" s="175"/>
      <c r="D3" s="175"/>
      <c r="E3" s="175"/>
      <c r="F3" s="53"/>
      <c r="G3" s="53"/>
      <c r="H3" s="53"/>
      <c r="I3" s="53"/>
    </row>
    <row r="4" spans="1:13" s="4" customFormat="1" ht="16.5" hidden="1" thickBot="1" x14ac:dyDescent="0.3">
      <c r="A4" s="176" t="s">
        <v>0</v>
      </c>
      <c r="B4" s="177"/>
      <c r="C4" s="177"/>
      <c r="D4" s="177"/>
      <c r="E4" s="177"/>
      <c r="F4" s="53"/>
      <c r="G4" s="53"/>
      <c r="H4" s="53"/>
      <c r="I4" s="53"/>
      <c r="K4" s="163" t="s">
        <v>5</v>
      </c>
      <c r="L4" s="164"/>
      <c r="M4" s="165"/>
    </row>
    <row r="5" spans="1:13" s="4" customFormat="1" ht="12" thickTop="1" x14ac:dyDescent="0.2">
      <c r="A5" s="54"/>
      <c r="B5" s="55"/>
      <c r="C5" s="55"/>
      <c r="D5" s="56"/>
      <c r="E5" s="55"/>
      <c r="F5" s="57"/>
      <c r="G5" s="55"/>
      <c r="H5" s="55"/>
      <c r="I5" s="55"/>
      <c r="K5" s="58" t="s">
        <v>35</v>
      </c>
      <c r="L5" s="58" t="s">
        <v>38</v>
      </c>
      <c r="M5" s="58" t="s">
        <v>39</v>
      </c>
    </row>
    <row r="6" spans="1:13" s="62" customFormat="1" ht="12.75" customHeight="1" x14ac:dyDescent="0.2">
      <c r="A6" s="59" t="s">
        <v>223</v>
      </c>
      <c r="B6" s="59"/>
      <c r="C6" s="59"/>
      <c r="D6" s="60"/>
      <c r="E6" s="59"/>
      <c r="F6" s="61"/>
      <c r="G6" s="59"/>
      <c r="H6" s="59"/>
      <c r="I6" s="59"/>
      <c r="K6" s="63" t="s">
        <v>36</v>
      </c>
      <c r="L6" s="63">
        <v>0.2601</v>
      </c>
      <c r="M6" s="63">
        <v>0.2</v>
      </c>
    </row>
    <row r="7" spans="1:13" s="62" customFormat="1" ht="12.75" customHeight="1" x14ac:dyDescent="0.2">
      <c r="A7" s="59" t="s">
        <v>178</v>
      </c>
      <c r="B7" s="64"/>
      <c r="C7" s="65"/>
      <c r="D7" s="66"/>
      <c r="E7" s="65"/>
      <c r="F7" s="67"/>
      <c r="G7" s="65"/>
      <c r="H7" s="65"/>
      <c r="I7" s="65"/>
      <c r="K7" s="63" t="s">
        <v>37</v>
      </c>
      <c r="L7" s="63">
        <v>0.2601</v>
      </c>
      <c r="M7" s="63">
        <v>0.2</v>
      </c>
    </row>
    <row r="8" spans="1:13" s="62" customFormat="1" ht="12.75" x14ac:dyDescent="0.2">
      <c r="A8" s="59" t="s">
        <v>259</v>
      </c>
      <c r="B8" s="64"/>
      <c r="C8" s="65"/>
      <c r="D8" s="66"/>
      <c r="E8" s="65"/>
      <c r="F8" s="67"/>
      <c r="G8" s="65"/>
      <c r="H8" s="65"/>
      <c r="I8" s="65"/>
      <c r="K8" s="63" t="s">
        <v>37</v>
      </c>
      <c r="L8" s="63">
        <v>0.2601</v>
      </c>
      <c r="M8" s="63">
        <v>0.2</v>
      </c>
    </row>
    <row r="9" spans="1:13" s="62" customFormat="1" ht="12.75" customHeight="1" x14ac:dyDescent="0.2">
      <c r="A9" s="59" t="s">
        <v>260</v>
      </c>
      <c r="B9" s="64"/>
      <c r="C9" s="65"/>
      <c r="D9" s="66"/>
      <c r="E9" s="65"/>
      <c r="F9" s="67"/>
      <c r="G9" s="65"/>
      <c r="H9" s="65"/>
      <c r="I9" s="65"/>
    </row>
    <row r="10" spans="1:13" s="4" customFormat="1" ht="12.75" customHeight="1" x14ac:dyDescent="0.2">
      <c r="A10" s="54"/>
      <c r="B10" s="55"/>
      <c r="C10" s="55"/>
      <c r="D10" s="68"/>
      <c r="E10" s="57"/>
      <c r="F10" s="69"/>
      <c r="G10" s="166" t="s">
        <v>15</v>
      </c>
      <c r="H10" s="166"/>
      <c r="I10" s="166"/>
      <c r="K10" s="71" t="s">
        <v>22</v>
      </c>
    </row>
    <row r="11" spans="1:13" s="75" customFormat="1" ht="22.5" x14ac:dyDescent="0.25">
      <c r="A11" s="72" t="s">
        <v>1</v>
      </c>
      <c r="B11" s="73" t="s">
        <v>7</v>
      </c>
      <c r="C11" s="73" t="s">
        <v>4</v>
      </c>
      <c r="D11" s="73" t="s">
        <v>10</v>
      </c>
      <c r="E11" s="73" t="s">
        <v>2</v>
      </c>
      <c r="F11" s="74" t="s">
        <v>9</v>
      </c>
      <c r="G11" s="70" t="s">
        <v>13</v>
      </c>
      <c r="H11" s="70" t="s">
        <v>14</v>
      </c>
      <c r="I11" s="70" t="s">
        <v>12</v>
      </c>
    </row>
    <row r="12" spans="1:13" s="81" customFormat="1" x14ac:dyDescent="0.2">
      <c r="A12" s="76" t="s">
        <v>48</v>
      </c>
      <c r="B12" s="77"/>
      <c r="C12" s="77"/>
      <c r="D12" s="78" t="s">
        <v>3</v>
      </c>
      <c r="E12" s="77"/>
      <c r="F12" s="79"/>
      <c r="G12" s="79"/>
      <c r="H12" s="79"/>
      <c r="I12" s="80">
        <f>SUM(I13:I16)</f>
        <v>52708.3</v>
      </c>
    </row>
    <row r="13" spans="1:13" s="4" customFormat="1" ht="22.5" x14ac:dyDescent="0.2">
      <c r="A13" s="82" t="s">
        <v>46</v>
      </c>
      <c r="B13" s="83" t="s">
        <v>32</v>
      </c>
      <c r="C13" s="84" t="s">
        <v>41</v>
      </c>
      <c r="D13" s="85" t="s">
        <v>162</v>
      </c>
      <c r="E13" s="83" t="s">
        <v>222</v>
      </c>
      <c r="F13" s="86">
        <v>8</v>
      </c>
      <c r="G13" s="86">
        <v>362.76</v>
      </c>
      <c r="H13" s="86">
        <v>457.11</v>
      </c>
      <c r="I13" s="86">
        <f>TRUNC(F13*H13,2)</f>
        <v>3656.88</v>
      </c>
    </row>
    <row r="14" spans="1:13" s="4" customFormat="1" ht="22.5" x14ac:dyDescent="0.2">
      <c r="A14" s="82" t="s">
        <v>47</v>
      </c>
      <c r="B14" s="83" t="s">
        <v>8</v>
      </c>
      <c r="C14" s="83" t="s">
        <v>158</v>
      </c>
      <c r="D14" s="85" t="s">
        <v>261</v>
      </c>
      <c r="E14" s="83" t="s">
        <v>16</v>
      </c>
      <c r="F14" s="86">
        <v>1349.55</v>
      </c>
      <c r="G14" s="86" t="s">
        <v>262</v>
      </c>
      <c r="H14" s="86">
        <v>18.43</v>
      </c>
      <c r="I14" s="86">
        <f>TRUNC(F14*H14,2)</f>
        <v>24872.2</v>
      </c>
    </row>
    <row r="15" spans="1:13" s="4" customFormat="1" ht="22.5" x14ac:dyDescent="0.2">
      <c r="A15" s="82" t="s">
        <v>238</v>
      </c>
      <c r="B15" s="83" t="s">
        <v>8</v>
      </c>
      <c r="C15" s="83" t="s">
        <v>236</v>
      </c>
      <c r="D15" s="85" t="s">
        <v>237</v>
      </c>
      <c r="E15" s="83" t="s">
        <v>16</v>
      </c>
      <c r="F15" s="86">
        <v>1349.55</v>
      </c>
      <c r="G15" s="86" t="s">
        <v>263</v>
      </c>
      <c r="H15" s="86">
        <v>3.27</v>
      </c>
      <c r="I15" s="86">
        <f>TRUNC(F15*H15,2)</f>
        <v>4413.0200000000004</v>
      </c>
    </row>
    <row r="16" spans="1:13" s="4" customFormat="1" x14ac:dyDescent="0.2">
      <c r="A16" s="82" t="s">
        <v>255</v>
      </c>
      <c r="B16" s="83" t="s">
        <v>8</v>
      </c>
      <c r="C16" s="83" t="s">
        <v>256</v>
      </c>
      <c r="D16" s="85" t="s">
        <v>257</v>
      </c>
      <c r="E16" s="83" t="s">
        <v>16</v>
      </c>
      <c r="F16" s="86">
        <v>134.4</v>
      </c>
      <c r="G16" s="86" t="s">
        <v>264</v>
      </c>
      <c r="H16" s="86">
        <v>147.07</v>
      </c>
      <c r="I16" s="86">
        <f>TRUNC(F16*H16,2)</f>
        <v>19766.2</v>
      </c>
    </row>
    <row r="17" spans="1:11" s="81" customFormat="1" x14ac:dyDescent="0.2">
      <c r="A17" s="76" t="s">
        <v>117</v>
      </c>
      <c r="B17" s="87"/>
      <c r="C17" s="77"/>
      <c r="D17" s="88" t="s">
        <v>224</v>
      </c>
      <c r="E17" s="77"/>
      <c r="F17" s="79"/>
      <c r="G17" s="79"/>
      <c r="H17" s="79"/>
      <c r="I17" s="80">
        <f>SUM(I18:I22)</f>
        <v>111802.34</v>
      </c>
    </row>
    <row r="18" spans="1:11" s="4" customFormat="1" ht="45" x14ac:dyDescent="0.2">
      <c r="A18" s="82" t="s">
        <v>239</v>
      </c>
      <c r="B18" s="89" t="s">
        <v>8</v>
      </c>
      <c r="C18" s="90" t="s">
        <v>154</v>
      </c>
      <c r="D18" s="85" t="s">
        <v>155</v>
      </c>
      <c r="E18" s="83" t="s">
        <v>17</v>
      </c>
      <c r="F18" s="86">
        <v>159.01999999999998</v>
      </c>
      <c r="G18" s="86" t="s">
        <v>265</v>
      </c>
      <c r="H18" s="86">
        <v>52.33</v>
      </c>
      <c r="I18" s="86">
        <f>TRUNC(F18*H18,2)</f>
        <v>8321.51</v>
      </c>
    </row>
    <row r="19" spans="1:11" s="4" customFormat="1" ht="22.5" x14ac:dyDescent="0.2">
      <c r="A19" s="82" t="s">
        <v>240</v>
      </c>
      <c r="B19" s="91" t="s">
        <v>8</v>
      </c>
      <c r="C19" s="92" t="s">
        <v>267</v>
      </c>
      <c r="D19" s="85" t="s">
        <v>266</v>
      </c>
      <c r="E19" s="83" t="s">
        <v>16</v>
      </c>
      <c r="F19" s="86">
        <v>973.6</v>
      </c>
      <c r="G19" s="86" t="s">
        <v>268</v>
      </c>
      <c r="H19" s="86">
        <v>85.95</v>
      </c>
      <c r="I19" s="86">
        <f>TRUNC(F19*H19,2)</f>
        <v>83680.92</v>
      </c>
    </row>
    <row r="20" spans="1:11" s="4" customFormat="1" ht="22.5" x14ac:dyDescent="0.2">
      <c r="A20" s="82" t="s">
        <v>241</v>
      </c>
      <c r="B20" s="91" t="s">
        <v>8</v>
      </c>
      <c r="C20" s="92" t="s">
        <v>234</v>
      </c>
      <c r="D20" s="85" t="s">
        <v>235</v>
      </c>
      <c r="E20" s="83" t="s">
        <v>16</v>
      </c>
      <c r="F20" s="86">
        <v>339.95</v>
      </c>
      <c r="G20" s="86" t="s">
        <v>269</v>
      </c>
      <c r="H20" s="86">
        <v>2.87</v>
      </c>
      <c r="I20" s="86">
        <f>TRUNC(F20*H20,2)</f>
        <v>975.65</v>
      </c>
    </row>
    <row r="21" spans="1:11" s="4" customFormat="1" ht="33.75" x14ac:dyDescent="0.2">
      <c r="A21" s="82" t="s">
        <v>182</v>
      </c>
      <c r="B21" s="91" t="s">
        <v>8</v>
      </c>
      <c r="C21" s="92" t="s">
        <v>232</v>
      </c>
      <c r="D21" s="85" t="s">
        <v>233</v>
      </c>
      <c r="E21" s="83" t="s">
        <v>138</v>
      </c>
      <c r="F21" s="86">
        <v>23.8</v>
      </c>
      <c r="G21" s="86" t="s">
        <v>270</v>
      </c>
      <c r="H21" s="86">
        <v>788.06</v>
      </c>
      <c r="I21" s="86">
        <f>TRUNC(F21*H21,2)</f>
        <v>18755.82</v>
      </c>
    </row>
    <row r="22" spans="1:11" s="4" customFormat="1" ht="22.5" x14ac:dyDescent="0.2">
      <c r="A22" s="82" t="s">
        <v>242</v>
      </c>
      <c r="B22" s="91" t="s">
        <v>8</v>
      </c>
      <c r="C22" s="92" t="s">
        <v>139</v>
      </c>
      <c r="D22" s="85" t="s">
        <v>140</v>
      </c>
      <c r="E22" s="83" t="s">
        <v>17</v>
      </c>
      <c r="F22" s="86">
        <v>171.1</v>
      </c>
      <c r="G22" s="86" t="s">
        <v>271</v>
      </c>
      <c r="H22" s="86">
        <v>0.4</v>
      </c>
      <c r="I22" s="86">
        <f>TRUNC(F22*H22,2)</f>
        <v>68.44</v>
      </c>
    </row>
    <row r="23" spans="1:11" s="81" customFormat="1" x14ac:dyDescent="0.2">
      <c r="A23" s="76" t="s">
        <v>118</v>
      </c>
      <c r="B23" s="87"/>
      <c r="C23" s="93"/>
      <c r="D23" s="94" t="s">
        <v>171</v>
      </c>
      <c r="E23" s="77"/>
      <c r="F23" s="79"/>
      <c r="G23" s="79"/>
      <c r="H23" s="79"/>
      <c r="I23" s="80">
        <f>SUM(I24:I32)</f>
        <v>24546.83</v>
      </c>
    </row>
    <row r="24" spans="1:11" s="4" customFormat="1" ht="22.5" x14ac:dyDescent="0.2">
      <c r="A24" s="82" t="s">
        <v>51</v>
      </c>
      <c r="B24" s="89" t="s">
        <v>20</v>
      </c>
      <c r="C24" s="90">
        <v>39809</v>
      </c>
      <c r="D24" s="85" t="s">
        <v>141</v>
      </c>
      <c r="E24" s="83" t="s">
        <v>40</v>
      </c>
      <c r="F24" s="86">
        <v>1</v>
      </c>
      <c r="G24" s="86" t="s">
        <v>272</v>
      </c>
      <c r="H24" s="86">
        <v>343.13</v>
      </c>
      <c r="I24" s="86">
        <f t="shared" ref="I24:I32" si="0">TRUNC(F24*H24,2)</f>
        <v>343.13</v>
      </c>
    </row>
    <row r="25" spans="1:11" s="4" customFormat="1" ht="33.75" x14ac:dyDescent="0.2">
      <c r="A25" s="82" t="s">
        <v>127</v>
      </c>
      <c r="B25" s="89" t="s">
        <v>8</v>
      </c>
      <c r="C25" s="90" t="s">
        <v>146</v>
      </c>
      <c r="D25" s="85" t="s">
        <v>147</v>
      </c>
      <c r="E25" s="83" t="s">
        <v>18</v>
      </c>
      <c r="F25" s="86">
        <v>17</v>
      </c>
      <c r="G25" s="86" t="s">
        <v>273</v>
      </c>
      <c r="H25" s="86">
        <v>278.2</v>
      </c>
      <c r="I25" s="86">
        <f t="shared" si="0"/>
        <v>4729.3999999999996</v>
      </c>
    </row>
    <row r="26" spans="1:11" s="4" customFormat="1" ht="22.5" x14ac:dyDescent="0.2">
      <c r="A26" s="82" t="s">
        <v>128</v>
      </c>
      <c r="B26" s="89" t="s">
        <v>8</v>
      </c>
      <c r="C26" s="90">
        <v>96985</v>
      </c>
      <c r="D26" s="85" t="s">
        <v>274</v>
      </c>
      <c r="E26" s="83" t="s">
        <v>18</v>
      </c>
      <c r="F26" s="86">
        <v>4</v>
      </c>
      <c r="G26" s="86" t="s">
        <v>275</v>
      </c>
      <c r="H26" s="86">
        <v>146.94</v>
      </c>
      <c r="I26" s="86">
        <f t="shared" si="0"/>
        <v>587.76</v>
      </c>
    </row>
    <row r="27" spans="1:11" s="4" customFormat="1" ht="48.75" customHeight="1" x14ac:dyDescent="0.2">
      <c r="A27" s="82" t="s">
        <v>129</v>
      </c>
      <c r="B27" s="89" t="s">
        <v>32</v>
      </c>
      <c r="C27" s="90" t="s">
        <v>23</v>
      </c>
      <c r="D27" s="85" t="s">
        <v>21</v>
      </c>
      <c r="E27" s="83" t="s">
        <v>17</v>
      </c>
      <c r="F27" s="86">
        <v>130.16</v>
      </c>
      <c r="G27" s="86">
        <v>21.51</v>
      </c>
      <c r="H27" s="86">
        <v>27.1</v>
      </c>
      <c r="I27" s="86">
        <f t="shared" si="0"/>
        <v>3527.33</v>
      </c>
    </row>
    <row r="28" spans="1:11" s="4" customFormat="1" ht="22.5" x14ac:dyDescent="0.2">
      <c r="A28" s="82" t="s">
        <v>144</v>
      </c>
      <c r="B28" s="89" t="s">
        <v>8</v>
      </c>
      <c r="C28" s="90" t="s">
        <v>33</v>
      </c>
      <c r="D28" s="85" t="s">
        <v>34</v>
      </c>
      <c r="E28" s="83" t="s">
        <v>17</v>
      </c>
      <c r="F28" s="86">
        <v>390.48</v>
      </c>
      <c r="G28" s="86" t="s">
        <v>276</v>
      </c>
      <c r="H28" s="86">
        <v>9.86</v>
      </c>
      <c r="I28" s="86">
        <f t="shared" si="0"/>
        <v>3850.13</v>
      </c>
    </row>
    <row r="29" spans="1:11" s="4" customFormat="1" ht="22.5" x14ac:dyDescent="0.2">
      <c r="A29" s="82" t="s">
        <v>245</v>
      </c>
      <c r="B29" s="89" t="s">
        <v>8</v>
      </c>
      <c r="C29" s="90" t="s">
        <v>243</v>
      </c>
      <c r="D29" s="85" t="s">
        <v>244</v>
      </c>
      <c r="E29" s="83" t="s">
        <v>17</v>
      </c>
      <c r="F29" s="86">
        <v>60</v>
      </c>
      <c r="G29" s="86" t="s">
        <v>277</v>
      </c>
      <c r="H29" s="86">
        <v>4.58</v>
      </c>
      <c r="I29" s="86">
        <f t="shared" si="0"/>
        <v>274.8</v>
      </c>
    </row>
    <row r="30" spans="1:11" s="4" customFormat="1" ht="27.75" customHeight="1" x14ac:dyDescent="0.2">
      <c r="A30" s="82" t="s">
        <v>246</v>
      </c>
      <c r="B30" s="89" t="s">
        <v>8</v>
      </c>
      <c r="C30" s="90" t="s">
        <v>172</v>
      </c>
      <c r="D30" s="85" t="s">
        <v>173</v>
      </c>
      <c r="E30" s="83" t="s">
        <v>18</v>
      </c>
      <c r="F30" s="86">
        <v>12</v>
      </c>
      <c r="G30" s="86" t="s">
        <v>310</v>
      </c>
      <c r="H30" s="86">
        <v>769.32</v>
      </c>
      <c r="I30" s="86">
        <f t="shared" si="0"/>
        <v>9231.84</v>
      </c>
      <c r="K30" s="4" t="s">
        <v>25</v>
      </c>
    </row>
    <row r="31" spans="1:11" s="4" customFormat="1" ht="22.5" x14ac:dyDescent="0.2">
      <c r="A31" s="82" t="s">
        <v>145</v>
      </c>
      <c r="B31" s="89" t="s">
        <v>8</v>
      </c>
      <c r="C31" s="90" t="s">
        <v>248</v>
      </c>
      <c r="D31" s="85" t="s">
        <v>249</v>
      </c>
      <c r="E31" s="83" t="s">
        <v>18</v>
      </c>
      <c r="F31" s="86">
        <v>12</v>
      </c>
      <c r="G31" s="86" t="s">
        <v>278</v>
      </c>
      <c r="H31" s="86">
        <v>158.34</v>
      </c>
      <c r="I31" s="86">
        <f t="shared" si="0"/>
        <v>1900.08</v>
      </c>
    </row>
    <row r="32" spans="1:11" s="4" customFormat="1" ht="22.5" x14ac:dyDescent="0.2">
      <c r="A32" s="82" t="s">
        <v>247</v>
      </c>
      <c r="B32" s="89" t="s">
        <v>8</v>
      </c>
      <c r="C32" s="90" t="s">
        <v>174</v>
      </c>
      <c r="D32" s="85" t="s">
        <v>175</v>
      </c>
      <c r="E32" s="83" t="s">
        <v>18</v>
      </c>
      <c r="F32" s="86">
        <v>2</v>
      </c>
      <c r="G32" s="86" t="s">
        <v>279</v>
      </c>
      <c r="H32" s="86">
        <v>51.18</v>
      </c>
      <c r="I32" s="86">
        <f t="shared" si="0"/>
        <v>102.36</v>
      </c>
    </row>
    <row r="33" spans="1:10" s="81" customFormat="1" x14ac:dyDescent="0.2">
      <c r="A33" s="76" t="s">
        <v>119</v>
      </c>
      <c r="B33" s="87"/>
      <c r="C33" s="93"/>
      <c r="D33" s="94" t="s">
        <v>49</v>
      </c>
      <c r="E33" s="77"/>
      <c r="F33" s="79"/>
      <c r="G33" s="79"/>
      <c r="H33" s="79"/>
      <c r="I33" s="80">
        <f>SUM(I34:I64)</f>
        <v>109106.62999999998</v>
      </c>
      <c r="J33" s="81" t="s">
        <v>24</v>
      </c>
    </row>
    <row r="34" spans="1:10" s="4" customFormat="1" ht="22.5" x14ac:dyDescent="0.2">
      <c r="A34" s="82" t="s">
        <v>130</v>
      </c>
      <c r="B34" s="83" t="s">
        <v>8</v>
      </c>
      <c r="C34" s="84">
        <v>93358</v>
      </c>
      <c r="D34" s="85" t="s">
        <v>50</v>
      </c>
      <c r="E34" s="83" t="s">
        <v>138</v>
      </c>
      <c r="F34" s="86">
        <v>4.32</v>
      </c>
      <c r="G34" s="86" t="s">
        <v>280</v>
      </c>
      <c r="H34" s="86">
        <v>90.42</v>
      </c>
      <c r="I34" s="86">
        <f t="shared" ref="I34:I64" si="1">TRUNC(F34*H34,2)</f>
        <v>390.61</v>
      </c>
    </row>
    <row r="35" spans="1:10" s="4" customFormat="1" x14ac:dyDescent="0.2">
      <c r="A35" s="82" t="s">
        <v>131</v>
      </c>
      <c r="B35" s="83" t="s">
        <v>8</v>
      </c>
      <c r="C35" s="84" t="s">
        <v>225</v>
      </c>
      <c r="D35" s="85" t="s">
        <v>226</v>
      </c>
      <c r="E35" s="83" t="s">
        <v>138</v>
      </c>
      <c r="F35" s="86">
        <v>3.8400000000000003</v>
      </c>
      <c r="G35" s="86" t="s">
        <v>281</v>
      </c>
      <c r="H35" s="86">
        <v>23.4</v>
      </c>
      <c r="I35" s="86">
        <f t="shared" si="1"/>
        <v>89.85</v>
      </c>
    </row>
    <row r="36" spans="1:10" s="4" customFormat="1" ht="22.5" x14ac:dyDescent="0.2">
      <c r="A36" s="82" t="s">
        <v>132</v>
      </c>
      <c r="B36" s="83" t="s">
        <v>8</v>
      </c>
      <c r="C36" s="84" t="s">
        <v>52</v>
      </c>
      <c r="D36" s="85" t="s">
        <v>53</v>
      </c>
      <c r="E36" s="83" t="s">
        <v>138</v>
      </c>
      <c r="F36" s="86">
        <v>0.48</v>
      </c>
      <c r="G36" s="86" t="s">
        <v>282</v>
      </c>
      <c r="H36" s="86">
        <v>871.77</v>
      </c>
      <c r="I36" s="86">
        <f t="shared" si="1"/>
        <v>418.44</v>
      </c>
    </row>
    <row r="37" spans="1:10" s="4" customFormat="1" ht="33.75" x14ac:dyDescent="0.2">
      <c r="A37" s="82" t="s">
        <v>133</v>
      </c>
      <c r="B37" s="83" t="s">
        <v>32</v>
      </c>
      <c r="C37" s="84" t="s">
        <v>42</v>
      </c>
      <c r="D37" s="85" t="s">
        <v>148</v>
      </c>
      <c r="E37" s="83" t="s">
        <v>16</v>
      </c>
      <c r="F37" s="86">
        <v>19.2</v>
      </c>
      <c r="G37" s="86">
        <v>73.38</v>
      </c>
      <c r="H37" s="86">
        <v>92.46</v>
      </c>
      <c r="I37" s="86">
        <f t="shared" si="1"/>
        <v>1775.23</v>
      </c>
    </row>
    <row r="38" spans="1:10" s="4" customFormat="1" ht="33.75" x14ac:dyDescent="0.2">
      <c r="A38" s="82" t="s">
        <v>134</v>
      </c>
      <c r="B38" s="83" t="s">
        <v>8</v>
      </c>
      <c r="C38" s="84" t="s">
        <v>227</v>
      </c>
      <c r="D38" s="85" t="s">
        <v>228</v>
      </c>
      <c r="E38" s="83" t="s">
        <v>138</v>
      </c>
      <c r="F38" s="86">
        <v>2.04</v>
      </c>
      <c r="G38" s="86" t="s">
        <v>283</v>
      </c>
      <c r="H38" s="86">
        <v>3870.88</v>
      </c>
      <c r="I38" s="86">
        <f t="shared" si="1"/>
        <v>7896.59</v>
      </c>
    </row>
    <row r="39" spans="1:10" s="4" customFormat="1" ht="22.5" x14ac:dyDescent="0.2">
      <c r="A39" s="82" t="s">
        <v>135</v>
      </c>
      <c r="B39" s="83" t="s">
        <v>8</v>
      </c>
      <c r="C39" s="84" t="s">
        <v>54</v>
      </c>
      <c r="D39" s="85" t="s">
        <v>55</v>
      </c>
      <c r="E39" s="83" t="s">
        <v>17</v>
      </c>
      <c r="F39" s="86">
        <v>5.6</v>
      </c>
      <c r="G39" s="86" t="s">
        <v>284</v>
      </c>
      <c r="H39" s="86">
        <v>47.14</v>
      </c>
      <c r="I39" s="86">
        <f t="shared" si="1"/>
        <v>263.98</v>
      </c>
    </row>
    <row r="40" spans="1:10" s="4" customFormat="1" ht="22.5" x14ac:dyDescent="0.2">
      <c r="A40" s="82" t="s">
        <v>136</v>
      </c>
      <c r="B40" s="83" t="s">
        <v>8</v>
      </c>
      <c r="C40" s="84" t="s">
        <v>149</v>
      </c>
      <c r="D40" s="85" t="s">
        <v>150</v>
      </c>
      <c r="E40" s="83" t="s">
        <v>17</v>
      </c>
      <c r="F40" s="86">
        <v>10.4</v>
      </c>
      <c r="G40" s="86" t="s">
        <v>285</v>
      </c>
      <c r="H40" s="86">
        <v>64</v>
      </c>
      <c r="I40" s="86">
        <f t="shared" si="1"/>
        <v>665.6</v>
      </c>
    </row>
    <row r="41" spans="1:10" s="4" customFormat="1" ht="33.75" x14ac:dyDescent="0.2">
      <c r="A41" s="83" t="s">
        <v>176</v>
      </c>
      <c r="B41" s="83" t="s">
        <v>8</v>
      </c>
      <c r="C41" s="83" t="s">
        <v>156</v>
      </c>
      <c r="D41" s="85" t="s">
        <v>157</v>
      </c>
      <c r="E41" s="83" t="s">
        <v>16</v>
      </c>
      <c r="F41" s="86">
        <v>153.72</v>
      </c>
      <c r="G41" s="86" t="s">
        <v>286</v>
      </c>
      <c r="H41" s="86">
        <v>136.93</v>
      </c>
      <c r="I41" s="86">
        <f t="shared" si="1"/>
        <v>21048.87</v>
      </c>
    </row>
    <row r="42" spans="1:10" s="4" customFormat="1" ht="33.75" x14ac:dyDescent="0.2">
      <c r="A42" s="82" t="s">
        <v>177</v>
      </c>
      <c r="B42" s="83" t="s">
        <v>8</v>
      </c>
      <c r="C42" s="84" t="s">
        <v>200</v>
      </c>
      <c r="D42" s="85" t="s">
        <v>201</v>
      </c>
      <c r="E42" s="83" t="s">
        <v>16</v>
      </c>
      <c r="F42" s="86">
        <v>343.44</v>
      </c>
      <c r="G42" s="86" t="s">
        <v>287</v>
      </c>
      <c r="H42" s="86">
        <v>5</v>
      </c>
      <c r="I42" s="86">
        <f t="shared" si="1"/>
        <v>1717.2</v>
      </c>
    </row>
    <row r="43" spans="1:10" s="4" customFormat="1" ht="33.75" x14ac:dyDescent="0.2">
      <c r="A43" s="82" t="s">
        <v>183</v>
      </c>
      <c r="B43" s="83" t="s">
        <v>8</v>
      </c>
      <c r="C43" s="84" t="s">
        <v>202</v>
      </c>
      <c r="D43" s="85" t="s">
        <v>203</v>
      </c>
      <c r="E43" s="83" t="s">
        <v>16</v>
      </c>
      <c r="F43" s="86">
        <v>343.44</v>
      </c>
      <c r="G43" s="86" t="s">
        <v>288</v>
      </c>
      <c r="H43" s="86">
        <v>51.84</v>
      </c>
      <c r="I43" s="86">
        <f t="shared" si="1"/>
        <v>17803.919999999998</v>
      </c>
    </row>
    <row r="44" spans="1:10" s="4" customFormat="1" ht="22.5" x14ac:dyDescent="0.2">
      <c r="A44" s="83" t="s">
        <v>184</v>
      </c>
      <c r="B44" s="83" t="s">
        <v>8</v>
      </c>
      <c r="C44" s="83" t="s">
        <v>142</v>
      </c>
      <c r="D44" s="85" t="s">
        <v>143</v>
      </c>
      <c r="E44" s="83" t="s">
        <v>16</v>
      </c>
      <c r="F44" s="86">
        <v>36</v>
      </c>
      <c r="G44" s="86" t="s">
        <v>289</v>
      </c>
      <c r="H44" s="86">
        <v>46.69</v>
      </c>
      <c r="I44" s="86">
        <f t="shared" si="1"/>
        <v>1680.84</v>
      </c>
    </row>
    <row r="45" spans="1:10" s="52" customFormat="1" ht="45" x14ac:dyDescent="0.25">
      <c r="A45" s="83" t="s">
        <v>185</v>
      </c>
      <c r="B45" s="83" t="s">
        <v>20</v>
      </c>
      <c r="C45" s="90" t="s">
        <v>56</v>
      </c>
      <c r="D45" s="95" t="s">
        <v>181</v>
      </c>
      <c r="E45" s="83" t="s">
        <v>16</v>
      </c>
      <c r="F45" s="86">
        <v>36</v>
      </c>
      <c r="G45" s="96" t="s">
        <v>290</v>
      </c>
      <c r="H45" s="86">
        <v>37.47</v>
      </c>
      <c r="I45" s="86">
        <f t="shared" si="1"/>
        <v>1348.92</v>
      </c>
    </row>
    <row r="46" spans="1:10" s="52" customFormat="1" ht="33.75" x14ac:dyDescent="0.25">
      <c r="A46" s="83" t="s">
        <v>186</v>
      </c>
      <c r="B46" s="83" t="s">
        <v>20</v>
      </c>
      <c r="C46" s="90" t="s">
        <v>179</v>
      </c>
      <c r="D46" s="95" t="s">
        <v>180</v>
      </c>
      <c r="E46" s="83" t="s">
        <v>137</v>
      </c>
      <c r="F46" s="86">
        <v>39.6</v>
      </c>
      <c r="G46" s="96" t="s">
        <v>291</v>
      </c>
      <c r="H46" s="86">
        <v>70.33</v>
      </c>
      <c r="I46" s="86">
        <f t="shared" si="1"/>
        <v>2785.06</v>
      </c>
    </row>
    <row r="47" spans="1:10" s="4" customFormat="1" ht="33.75" x14ac:dyDescent="0.2">
      <c r="A47" s="83" t="s">
        <v>187</v>
      </c>
      <c r="B47" s="83" t="s">
        <v>8</v>
      </c>
      <c r="C47" s="83" t="s">
        <v>59</v>
      </c>
      <c r="D47" s="85" t="s">
        <v>60</v>
      </c>
      <c r="E47" s="83" t="s">
        <v>16</v>
      </c>
      <c r="F47" s="86">
        <v>92.16</v>
      </c>
      <c r="G47" s="86" t="s">
        <v>311</v>
      </c>
      <c r="H47" s="86">
        <v>130.25</v>
      </c>
      <c r="I47" s="86">
        <f t="shared" si="1"/>
        <v>12003.84</v>
      </c>
    </row>
    <row r="48" spans="1:10" s="4" customFormat="1" ht="22.5" x14ac:dyDescent="0.2">
      <c r="A48" s="83" t="s">
        <v>188</v>
      </c>
      <c r="B48" s="83" t="s">
        <v>8</v>
      </c>
      <c r="C48" s="83" t="s">
        <v>57</v>
      </c>
      <c r="D48" s="85" t="s">
        <v>58</v>
      </c>
      <c r="E48" s="83" t="s">
        <v>16</v>
      </c>
      <c r="F48" s="86">
        <v>92.16</v>
      </c>
      <c r="G48" s="86" t="s">
        <v>312</v>
      </c>
      <c r="H48" s="86">
        <v>68.09</v>
      </c>
      <c r="I48" s="86">
        <f t="shared" si="1"/>
        <v>6275.17</v>
      </c>
    </row>
    <row r="49" spans="1:9" s="4" customFormat="1" ht="33.75" x14ac:dyDescent="0.2">
      <c r="A49" s="83" t="s">
        <v>189</v>
      </c>
      <c r="B49" s="83" t="s">
        <v>8</v>
      </c>
      <c r="C49" s="83" t="s">
        <v>213</v>
      </c>
      <c r="D49" s="85" t="s">
        <v>214</v>
      </c>
      <c r="E49" s="83" t="s">
        <v>16</v>
      </c>
      <c r="F49" s="86">
        <v>36</v>
      </c>
      <c r="G49" s="86" t="s">
        <v>292</v>
      </c>
      <c r="H49" s="86">
        <v>248.27</v>
      </c>
      <c r="I49" s="86">
        <f t="shared" si="1"/>
        <v>8937.7199999999993</v>
      </c>
    </row>
    <row r="50" spans="1:9" s="4" customFormat="1" ht="22.5" x14ac:dyDescent="0.2">
      <c r="A50" s="82" t="s">
        <v>190</v>
      </c>
      <c r="B50" s="83" t="s">
        <v>8</v>
      </c>
      <c r="C50" s="84" t="s">
        <v>164</v>
      </c>
      <c r="D50" s="85" t="s">
        <v>165</v>
      </c>
      <c r="E50" s="83" t="s">
        <v>16</v>
      </c>
      <c r="F50" s="86">
        <v>1.89</v>
      </c>
      <c r="G50" s="86" t="s">
        <v>293</v>
      </c>
      <c r="H50" s="86">
        <v>696.2</v>
      </c>
      <c r="I50" s="86">
        <f t="shared" si="1"/>
        <v>1315.81</v>
      </c>
    </row>
    <row r="51" spans="1:9" s="4" customFormat="1" ht="22.5" x14ac:dyDescent="0.2">
      <c r="A51" s="82" t="s">
        <v>191</v>
      </c>
      <c r="B51" s="83" t="s">
        <v>32</v>
      </c>
      <c r="C51" s="84" t="s">
        <v>43</v>
      </c>
      <c r="D51" s="85" t="s">
        <v>163</v>
      </c>
      <c r="E51" s="83" t="s">
        <v>16</v>
      </c>
      <c r="F51" s="86">
        <v>8</v>
      </c>
      <c r="G51" s="86">
        <v>489.5</v>
      </c>
      <c r="H51" s="86">
        <v>616.80999999999995</v>
      </c>
      <c r="I51" s="86">
        <f t="shared" si="1"/>
        <v>4934.4799999999996</v>
      </c>
    </row>
    <row r="52" spans="1:9" s="4" customFormat="1" ht="33.75" x14ac:dyDescent="0.2">
      <c r="A52" s="83" t="s">
        <v>192</v>
      </c>
      <c r="B52" s="83" t="s">
        <v>8</v>
      </c>
      <c r="C52" s="83" t="s">
        <v>166</v>
      </c>
      <c r="D52" s="85" t="s">
        <v>167</v>
      </c>
      <c r="E52" s="83" t="s">
        <v>16</v>
      </c>
      <c r="F52" s="86">
        <v>31.12</v>
      </c>
      <c r="G52" s="86" t="s">
        <v>294</v>
      </c>
      <c r="H52" s="86">
        <v>56.13</v>
      </c>
      <c r="I52" s="86">
        <f t="shared" si="1"/>
        <v>1746.76</v>
      </c>
    </row>
    <row r="53" spans="1:9" s="4" customFormat="1" ht="22.5" x14ac:dyDescent="0.2">
      <c r="A53" s="83" t="s">
        <v>193</v>
      </c>
      <c r="B53" s="83" t="s">
        <v>32</v>
      </c>
      <c r="C53" s="84" t="s">
        <v>44</v>
      </c>
      <c r="D53" s="85" t="s">
        <v>168</v>
      </c>
      <c r="E53" s="83" t="s">
        <v>18</v>
      </c>
      <c r="F53" s="86">
        <v>4</v>
      </c>
      <c r="G53" s="86">
        <v>152.99</v>
      </c>
      <c r="H53" s="86">
        <v>192.78</v>
      </c>
      <c r="I53" s="86">
        <f t="shared" si="1"/>
        <v>771.12</v>
      </c>
    </row>
    <row r="54" spans="1:9" s="4" customFormat="1" ht="45" x14ac:dyDescent="0.2">
      <c r="A54" s="83" t="s">
        <v>194</v>
      </c>
      <c r="B54" s="89" t="s">
        <v>8</v>
      </c>
      <c r="C54" s="84" t="s">
        <v>229</v>
      </c>
      <c r="D54" s="85" t="s">
        <v>230</v>
      </c>
      <c r="E54" s="83" t="s">
        <v>18</v>
      </c>
      <c r="F54" s="86">
        <v>12</v>
      </c>
      <c r="G54" s="86" t="s">
        <v>295</v>
      </c>
      <c r="H54" s="86">
        <v>159.75</v>
      </c>
      <c r="I54" s="86">
        <f t="shared" si="1"/>
        <v>1917</v>
      </c>
    </row>
    <row r="55" spans="1:9" s="4" customFormat="1" ht="22.5" x14ac:dyDescent="0.2">
      <c r="A55" s="83" t="s">
        <v>195</v>
      </c>
      <c r="B55" s="89" t="s">
        <v>8</v>
      </c>
      <c r="C55" s="84" t="s">
        <v>160</v>
      </c>
      <c r="D55" s="85" t="s">
        <v>161</v>
      </c>
      <c r="E55" s="83" t="s">
        <v>18</v>
      </c>
      <c r="F55" s="86">
        <v>4</v>
      </c>
      <c r="G55" s="86" t="s">
        <v>296</v>
      </c>
      <c r="H55" s="86">
        <v>34.6</v>
      </c>
      <c r="I55" s="86">
        <f t="shared" si="1"/>
        <v>138.4</v>
      </c>
    </row>
    <row r="56" spans="1:9" s="4" customFormat="1" ht="24.75" customHeight="1" x14ac:dyDescent="0.2">
      <c r="A56" s="83" t="s">
        <v>196</v>
      </c>
      <c r="B56" s="89" t="s">
        <v>8</v>
      </c>
      <c r="C56" s="84" t="s">
        <v>61</v>
      </c>
      <c r="D56" s="85" t="s">
        <v>297</v>
      </c>
      <c r="E56" s="83" t="s">
        <v>18</v>
      </c>
      <c r="F56" s="86">
        <v>4</v>
      </c>
      <c r="G56" s="86" t="s">
        <v>298</v>
      </c>
      <c r="H56" s="86">
        <v>51.41</v>
      </c>
      <c r="I56" s="86">
        <f t="shared" si="1"/>
        <v>205.64</v>
      </c>
    </row>
    <row r="57" spans="1:9" s="4" customFormat="1" ht="33.75" x14ac:dyDescent="0.2">
      <c r="A57" s="83" t="s">
        <v>197</v>
      </c>
      <c r="B57" s="89" t="s">
        <v>8</v>
      </c>
      <c r="C57" s="84" t="s">
        <v>151</v>
      </c>
      <c r="D57" s="85" t="s">
        <v>152</v>
      </c>
      <c r="E57" s="83" t="s">
        <v>18</v>
      </c>
      <c r="F57" s="86">
        <v>4</v>
      </c>
      <c r="G57" s="86" t="s">
        <v>299</v>
      </c>
      <c r="H57" s="86">
        <v>86.51</v>
      </c>
      <c r="I57" s="86">
        <f t="shared" si="1"/>
        <v>346.04</v>
      </c>
    </row>
    <row r="58" spans="1:9" s="4" customFormat="1" ht="22.5" x14ac:dyDescent="0.2">
      <c r="A58" s="83" t="s">
        <v>198</v>
      </c>
      <c r="B58" s="89" t="s">
        <v>8</v>
      </c>
      <c r="C58" s="84" t="s">
        <v>62</v>
      </c>
      <c r="D58" s="85" t="s">
        <v>63</v>
      </c>
      <c r="E58" s="83" t="s">
        <v>18</v>
      </c>
      <c r="F58" s="86">
        <v>4</v>
      </c>
      <c r="G58" s="86" t="s">
        <v>300</v>
      </c>
      <c r="H58" s="86">
        <v>20.059999999999999</v>
      </c>
      <c r="I58" s="86">
        <f t="shared" si="1"/>
        <v>80.239999999999995</v>
      </c>
    </row>
    <row r="59" spans="1:9" s="4" customFormat="1" ht="33.75" x14ac:dyDescent="0.2">
      <c r="A59" s="83" t="s">
        <v>199</v>
      </c>
      <c r="B59" s="89" t="s">
        <v>8</v>
      </c>
      <c r="C59" s="84" t="s">
        <v>64</v>
      </c>
      <c r="D59" s="85" t="s">
        <v>65</v>
      </c>
      <c r="E59" s="83" t="s">
        <v>18</v>
      </c>
      <c r="F59" s="86">
        <v>4</v>
      </c>
      <c r="G59" s="86" t="s">
        <v>313</v>
      </c>
      <c r="H59" s="86">
        <v>148.56</v>
      </c>
      <c r="I59" s="86">
        <f t="shared" si="1"/>
        <v>594.24</v>
      </c>
    </row>
    <row r="60" spans="1:9" s="4" customFormat="1" ht="22.5" x14ac:dyDescent="0.2">
      <c r="A60" s="83" t="s">
        <v>207</v>
      </c>
      <c r="B60" s="83" t="s">
        <v>32</v>
      </c>
      <c r="C60" s="84" t="s">
        <v>45</v>
      </c>
      <c r="D60" s="85" t="s">
        <v>159</v>
      </c>
      <c r="E60" s="83" t="s">
        <v>18</v>
      </c>
      <c r="F60" s="86">
        <v>4</v>
      </c>
      <c r="G60" s="86">
        <v>109.58</v>
      </c>
      <c r="H60" s="86">
        <v>138.08000000000001</v>
      </c>
      <c r="I60" s="86">
        <f t="shared" si="1"/>
        <v>552.32000000000005</v>
      </c>
    </row>
    <row r="61" spans="1:9" s="4" customFormat="1" ht="22.5" x14ac:dyDescent="0.2">
      <c r="A61" s="83" t="s">
        <v>218</v>
      </c>
      <c r="B61" s="89" t="s">
        <v>8</v>
      </c>
      <c r="C61" s="84" t="s">
        <v>66</v>
      </c>
      <c r="D61" s="85" t="s">
        <v>301</v>
      </c>
      <c r="E61" s="83" t="s">
        <v>18</v>
      </c>
      <c r="F61" s="86">
        <v>4</v>
      </c>
      <c r="G61" s="86" t="s">
        <v>302</v>
      </c>
      <c r="H61" s="86">
        <v>100.89</v>
      </c>
      <c r="I61" s="86">
        <f t="shared" si="1"/>
        <v>403.56</v>
      </c>
    </row>
    <row r="62" spans="1:9" s="4" customFormat="1" ht="45" x14ac:dyDescent="0.2">
      <c r="A62" s="83" t="s">
        <v>219</v>
      </c>
      <c r="B62" s="89" t="s">
        <v>8</v>
      </c>
      <c r="C62" s="84" t="s">
        <v>215</v>
      </c>
      <c r="D62" s="85" t="s">
        <v>216</v>
      </c>
      <c r="E62" s="83" t="s">
        <v>18</v>
      </c>
      <c r="F62" s="86">
        <v>4</v>
      </c>
      <c r="G62" s="86" t="s">
        <v>303</v>
      </c>
      <c r="H62" s="86">
        <v>1526.03</v>
      </c>
      <c r="I62" s="86">
        <f t="shared" si="1"/>
        <v>6104.12</v>
      </c>
    </row>
    <row r="63" spans="1:9" s="4" customFormat="1" x14ac:dyDescent="0.2">
      <c r="A63" s="83" t="s">
        <v>220</v>
      </c>
      <c r="B63" s="89" t="s">
        <v>20</v>
      </c>
      <c r="C63" s="84" t="s">
        <v>169</v>
      </c>
      <c r="D63" s="85" t="s">
        <v>170</v>
      </c>
      <c r="E63" s="83" t="s">
        <v>137</v>
      </c>
      <c r="F63" s="86">
        <v>2.8</v>
      </c>
      <c r="G63" s="86" t="s">
        <v>304</v>
      </c>
      <c r="H63" s="86">
        <v>682.05</v>
      </c>
      <c r="I63" s="86">
        <f t="shared" si="1"/>
        <v>1909.74</v>
      </c>
    </row>
    <row r="64" spans="1:9" s="4" customFormat="1" ht="22.5" x14ac:dyDescent="0.2">
      <c r="A64" s="83" t="s">
        <v>221</v>
      </c>
      <c r="B64" s="83" t="s">
        <v>32</v>
      </c>
      <c r="C64" s="84" t="s">
        <v>231</v>
      </c>
      <c r="D64" s="85" t="s">
        <v>217</v>
      </c>
      <c r="E64" s="83" t="s">
        <v>40</v>
      </c>
      <c r="F64" s="86">
        <v>4</v>
      </c>
      <c r="G64" s="86">
        <v>592.28</v>
      </c>
      <c r="H64" s="86">
        <v>746.33</v>
      </c>
      <c r="I64" s="86">
        <f t="shared" si="1"/>
        <v>2985.32</v>
      </c>
    </row>
    <row r="65" spans="1:12" s="81" customFormat="1" x14ac:dyDescent="0.2">
      <c r="A65" s="76" t="s">
        <v>210</v>
      </c>
      <c r="B65" s="87"/>
      <c r="C65" s="93"/>
      <c r="D65" s="94" t="s">
        <v>212</v>
      </c>
      <c r="E65" s="77"/>
      <c r="F65" s="79"/>
      <c r="G65" s="79"/>
      <c r="H65" s="79"/>
      <c r="I65" s="80">
        <f>SUM(I66:I69)</f>
        <v>6856.829999999999</v>
      </c>
      <c r="J65" s="81" t="s">
        <v>24</v>
      </c>
    </row>
    <row r="66" spans="1:12" s="4" customFormat="1" ht="22.5" x14ac:dyDescent="0.2">
      <c r="A66" s="83" t="s">
        <v>211</v>
      </c>
      <c r="B66" s="89" t="s">
        <v>20</v>
      </c>
      <c r="C66" s="84" t="s">
        <v>250</v>
      </c>
      <c r="D66" s="85" t="s">
        <v>251</v>
      </c>
      <c r="E66" s="83" t="s">
        <v>40</v>
      </c>
      <c r="F66" s="86">
        <v>4</v>
      </c>
      <c r="G66" s="86" t="s">
        <v>305</v>
      </c>
      <c r="H66" s="86">
        <v>365.88</v>
      </c>
      <c r="I66" s="86">
        <f>TRUNC(F66*H66,2)</f>
        <v>1463.52</v>
      </c>
    </row>
    <row r="67" spans="1:12" s="4" customFormat="1" ht="22.5" x14ac:dyDescent="0.2">
      <c r="A67" s="82" t="s">
        <v>252</v>
      </c>
      <c r="B67" s="83" t="s">
        <v>8</v>
      </c>
      <c r="C67" s="84" t="s">
        <v>205</v>
      </c>
      <c r="D67" s="85" t="s">
        <v>206</v>
      </c>
      <c r="E67" s="83" t="s">
        <v>16</v>
      </c>
      <c r="F67" s="86">
        <v>99.72</v>
      </c>
      <c r="G67" s="86" t="s">
        <v>306</v>
      </c>
      <c r="H67" s="86">
        <v>28.73</v>
      </c>
      <c r="I67" s="86">
        <f>TRUNC(F67*H67,2)</f>
        <v>2864.95</v>
      </c>
    </row>
    <row r="68" spans="1:12" s="4" customFormat="1" ht="22.5" x14ac:dyDescent="0.2">
      <c r="A68" s="82" t="s">
        <v>253</v>
      </c>
      <c r="B68" s="83" t="s">
        <v>8</v>
      </c>
      <c r="C68" s="84" t="s">
        <v>204</v>
      </c>
      <c r="D68" s="85" t="s">
        <v>307</v>
      </c>
      <c r="E68" s="83" t="s">
        <v>16</v>
      </c>
      <c r="F68" s="86">
        <v>99.72</v>
      </c>
      <c r="G68" s="86" t="s">
        <v>308</v>
      </c>
      <c r="H68" s="86">
        <v>15.83</v>
      </c>
      <c r="I68" s="86">
        <f>TRUNC(F68*H68,2)</f>
        <v>1578.56</v>
      </c>
    </row>
    <row r="69" spans="1:12" s="4" customFormat="1" x14ac:dyDescent="0.2">
      <c r="A69" s="83" t="s">
        <v>254</v>
      </c>
      <c r="B69" s="89" t="s">
        <v>20</v>
      </c>
      <c r="C69" s="84" t="s">
        <v>208</v>
      </c>
      <c r="D69" s="85" t="s">
        <v>209</v>
      </c>
      <c r="E69" s="83" t="s">
        <v>40</v>
      </c>
      <c r="F69" s="86">
        <v>1</v>
      </c>
      <c r="G69" s="86" t="s">
        <v>309</v>
      </c>
      <c r="H69" s="86">
        <v>949.8</v>
      </c>
      <c r="I69" s="86">
        <f>TRUNC(F69*H69,2)</f>
        <v>949.8</v>
      </c>
    </row>
    <row r="70" spans="1:12" s="98" customFormat="1" ht="15" x14ac:dyDescent="0.25">
      <c r="A70" s="167" t="s">
        <v>19</v>
      </c>
      <c r="B70" s="167"/>
      <c r="C70" s="167"/>
      <c r="D70" s="167"/>
      <c r="E70" s="167"/>
      <c r="F70" s="167"/>
      <c r="G70" s="168"/>
      <c r="H70" s="168"/>
      <c r="I70" s="97">
        <f>I33+I23+I17+I12+I65-0.01</f>
        <v>305020.92</v>
      </c>
      <c r="K70" s="99"/>
      <c r="L70" s="99"/>
    </row>
    <row r="71" spans="1:12" x14ac:dyDescent="0.2">
      <c r="H71" s="103" t="str">
        <f>IF(I71=0,IF(#REF!=0,"","VERIFICAR ERROS DE FÓRMULA NOS SOMATÓRIOS"),"VERIFICAR ERROS DE FÓRMULA NOS SOMATÓRIOS")</f>
        <v>VERIFICAR ERROS DE FÓRMULA NOS SOMATÓRIOS</v>
      </c>
      <c r="I71" s="104">
        <f>SUM(I12:I69)/2-I70</f>
        <v>1.0000000067520887E-2</v>
      </c>
    </row>
    <row r="72" spans="1:12" x14ac:dyDescent="0.2">
      <c r="I72" s="105"/>
    </row>
    <row r="73" spans="1:12" x14ac:dyDescent="0.2">
      <c r="I73" s="105"/>
    </row>
    <row r="74" spans="1:12" x14ac:dyDescent="0.2">
      <c r="F74" s="105"/>
      <c r="I74" s="105"/>
    </row>
    <row r="75" spans="1:12" x14ac:dyDescent="0.2">
      <c r="I75" s="105"/>
    </row>
    <row r="76" spans="1:12" x14ac:dyDescent="0.2">
      <c r="I76" s="105"/>
    </row>
    <row r="79" spans="1:12" x14ac:dyDescent="0.2">
      <c r="A79" s="101"/>
    </row>
    <row r="80" spans="1:12" x14ac:dyDescent="0.2">
      <c r="A80" s="101"/>
    </row>
  </sheetData>
  <autoFilter ref="A11:I71" xr:uid="{34BBE3AE-477A-45F7-958E-5D0AB6431409}"/>
  <mergeCells count="8">
    <mergeCell ref="K4:M4"/>
    <mergeCell ref="G10:I10"/>
    <mergeCell ref="A70:F70"/>
    <mergeCell ref="G70:H70"/>
    <mergeCell ref="A1:I1"/>
    <mergeCell ref="A2:E2"/>
    <mergeCell ref="A3:E3"/>
    <mergeCell ref="A4:E4"/>
  </mergeCells>
  <pageMargins left="0.51181102362204722" right="0.51181102362204722" top="1.1811023622047245" bottom="0.78740157480314965" header="0.31496062992125984" footer="0.31496062992125984"/>
  <pageSetup paperSize="9" scale="73" fitToHeight="0" orientation="portrait" r:id="rId1"/>
  <headerFooter>
    <oddHeader>&amp;C&amp;G</oddHeader>
    <oddFooter>&amp;RPág. &amp;P de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4DC08-5BAC-4E78-B3D5-4A1084DC2F22}">
  <sheetPr>
    <tabColor rgb="FF7030A0"/>
    <pageSetUpPr fitToPage="1"/>
  </sheetPr>
  <dimension ref="A1:L37"/>
  <sheetViews>
    <sheetView view="pageBreakPreview" topLeftCell="A10" zoomScale="130" zoomScaleSheetLayoutView="130" workbookViewId="0">
      <pane ySplit="1035"/>
      <selection activeCell="A10" sqref="A1:XFD1048576"/>
      <selection pane="bottomLeft" activeCell="D35" sqref="D35"/>
    </sheetView>
  </sheetViews>
  <sheetFormatPr defaultRowHeight="11.25" x14ac:dyDescent="0.2"/>
  <cols>
    <col min="1" max="1" width="5.7109375" style="110" customWidth="1"/>
    <col min="2" max="2" width="51.42578125" style="110" customWidth="1"/>
    <col min="3" max="3" width="10.42578125" style="110" customWidth="1"/>
    <col min="4" max="6" width="10.42578125" style="110" bestFit="1" customWidth="1"/>
    <col min="7" max="7" width="4" style="110" customWidth="1"/>
    <col min="8" max="8" width="10" style="110" bestFit="1" customWidth="1"/>
    <col min="9" max="9" width="10.42578125" style="110" customWidth="1"/>
    <col min="10" max="16384" width="9.140625" style="110"/>
  </cols>
  <sheetData>
    <row r="1" spans="1:10" ht="21.75" customHeight="1" x14ac:dyDescent="0.3">
      <c r="A1" s="178" t="s">
        <v>109</v>
      </c>
      <c r="B1" s="178"/>
      <c r="C1" s="178"/>
      <c r="D1" s="178"/>
      <c r="E1" s="178"/>
      <c r="F1" s="178"/>
    </row>
    <row r="2" spans="1:10" x14ac:dyDescent="0.2">
      <c r="A2" s="56"/>
      <c r="B2" s="56"/>
      <c r="C2" s="56"/>
      <c r="D2" s="56"/>
      <c r="E2" s="56"/>
      <c r="F2" s="56"/>
    </row>
    <row r="3" spans="1:10" s="113" customFormat="1" ht="12.75" x14ac:dyDescent="0.2">
      <c r="A3" s="60" t="e">
        <f>#REF!</f>
        <v>#REF!</v>
      </c>
      <c r="B3" s="111"/>
      <c r="C3" s="112"/>
      <c r="D3" s="112"/>
      <c r="E3" s="112"/>
      <c r="F3" s="112"/>
    </row>
    <row r="4" spans="1:10" s="113" customFormat="1" ht="12.75" x14ac:dyDescent="0.2">
      <c r="A4" s="60" t="e">
        <f>#REF!</f>
        <v>#REF!</v>
      </c>
      <c r="B4" s="60"/>
      <c r="C4" s="114"/>
      <c r="D4" s="114"/>
      <c r="E4" s="114"/>
      <c r="F4" s="114"/>
    </row>
    <row r="5" spans="1:10" s="113" customFormat="1" ht="12.75" x14ac:dyDescent="0.2">
      <c r="A5" s="60" t="e">
        <f>#REF!</f>
        <v>#REF!</v>
      </c>
      <c r="B5" s="115"/>
      <c r="C5" s="114"/>
      <c r="D5" s="114"/>
      <c r="E5" s="114"/>
      <c r="F5" s="114"/>
    </row>
    <row r="6" spans="1:10" x14ac:dyDescent="0.2">
      <c r="A6" s="116"/>
      <c r="B6" s="116"/>
      <c r="C6" s="106"/>
      <c r="D6" s="107"/>
      <c r="E6" s="107"/>
      <c r="F6" s="107"/>
    </row>
    <row r="7" spans="1:10" s="118" customFormat="1" x14ac:dyDescent="0.2">
      <c r="A7" s="179" t="s">
        <v>110</v>
      </c>
      <c r="B7" s="179" t="s">
        <v>111</v>
      </c>
      <c r="C7" s="180" t="s">
        <v>112</v>
      </c>
      <c r="D7" s="181" t="s">
        <v>113</v>
      </c>
      <c r="E7" s="181"/>
      <c r="F7" s="181"/>
    </row>
    <row r="8" spans="1:10" s="118" customFormat="1" x14ac:dyDescent="0.2">
      <c r="A8" s="179"/>
      <c r="B8" s="179"/>
      <c r="C8" s="180"/>
      <c r="D8" s="117" t="s">
        <v>114</v>
      </c>
      <c r="E8" s="117" t="s">
        <v>115</v>
      </c>
      <c r="F8" s="117" t="s">
        <v>116</v>
      </c>
    </row>
    <row r="9" spans="1:10" s="108" customFormat="1" x14ac:dyDescent="0.2">
      <c r="A9" s="119"/>
      <c r="B9" s="120"/>
      <c r="C9" s="56"/>
      <c r="D9" s="121"/>
      <c r="E9" s="122"/>
      <c r="F9" s="121"/>
    </row>
    <row r="10" spans="1:10" s="4" customFormat="1" x14ac:dyDescent="0.2">
      <c r="A10" s="123" t="e">
        <f>#REF!</f>
        <v>#REF!</v>
      </c>
      <c r="B10" s="124" t="e">
        <f>#REF!</f>
        <v>#REF!</v>
      </c>
      <c r="C10" s="125" t="e">
        <f>#REF!</f>
        <v>#REF!</v>
      </c>
      <c r="D10" s="126" t="e">
        <f>C10</f>
        <v>#REF!</v>
      </c>
      <c r="E10" s="127"/>
      <c r="F10" s="128"/>
      <c r="H10" s="129" t="e">
        <f>C10-SUM(D10:F10)</f>
        <v>#REF!</v>
      </c>
    </row>
    <row r="11" spans="1:10" s="4" customFormat="1" x14ac:dyDescent="0.2">
      <c r="A11" s="130"/>
      <c r="B11" s="109"/>
      <c r="C11" s="131" t="e">
        <f>C10/$C$25</f>
        <v>#REF!</v>
      </c>
      <c r="D11" s="132">
        <v>1</v>
      </c>
      <c r="E11" s="127"/>
      <c r="F11" s="128"/>
    </row>
    <row r="12" spans="1:10" s="138" customFormat="1" ht="8.25" x14ac:dyDescent="0.15">
      <c r="A12" s="133"/>
      <c r="B12" s="134"/>
      <c r="C12" s="135"/>
      <c r="D12" s="136"/>
      <c r="E12" s="137"/>
      <c r="F12" s="136"/>
    </row>
    <row r="13" spans="1:10" s="4" customFormat="1" x14ac:dyDescent="0.2">
      <c r="A13" s="123" t="s">
        <v>117</v>
      </c>
      <c r="B13" s="124" t="e">
        <f>#REF!</f>
        <v>#REF!</v>
      </c>
      <c r="C13" s="125" t="e">
        <f>#REF!</f>
        <v>#REF!</v>
      </c>
      <c r="D13" s="139" t="e">
        <f>ROUND($C13*D14,2)</f>
        <v>#REF!</v>
      </c>
      <c r="E13" s="140" t="e">
        <f>ROUND($C13*E14,2)</f>
        <v>#REF!</v>
      </c>
      <c r="F13" s="139" t="e">
        <f>ROUND($C13*F14,2)</f>
        <v>#REF!</v>
      </c>
      <c r="H13" s="129" t="e">
        <f>C13-SUM(D13:F13)</f>
        <v>#REF!</v>
      </c>
    </row>
    <row r="14" spans="1:10" s="4" customFormat="1" x14ac:dyDescent="0.2">
      <c r="A14" s="130"/>
      <c r="B14" s="109"/>
      <c r="C14" s="131" t="e">
        <f>C13/$C$25</f>
        <v>#REF!</v>
      </c>
      <c r="D14" s="132">
        <v>0.4</v>
      </c>
      <c r="E14" s="141">
        <v>0.3</v>
      </c>
      <c r="F14" s="132">
        <v>0.3</v>
      </c>
      <c r="J14" s="4" t="e">
        <f>C25/4</f>
        <v>#REF!</v>
      </c>
    </row>
    <row r="15" spans="1:10" s="138" customFormat="1" ht="8.25" x14ac:dyDescent="0.15">
      <c r="A15" s="133"/>
      <c r="B15" s="142"/>
      <c r="C15" s="135"/>
      <c r="D15" s="136"/>
      <c r="E15" s="137"/>
      <c r="F15" s="136"/>
    </row>
    <row r="16" spans="1:10" s="4" customFormat="1" x14ac:dyDescent="0.2">
      <c r="A16" s="123" t="s">
        <v>118</v>
      </c>
      <c r="B16" s="124" t="e">
        <f>#REF!</f>
        <v>#REF!</v>
      </c>
      <c r="C16" s="125" t="e">
        <f>#REF!</f>
        <v>#REF!</v>
      </c>
      <c r="D16" s="139" t="e">
        <f>ROUND($C16*D17,2)-0.01</f>
        <v>#REF!</v>
      </c>
      <c r="E16" s="140" t="e">
        <f>ROUND($C16*E17,2)</f>
        <v>#REF!</v>
      </c>
      <c r="F16" s="128"/>
      <c r="H16" s="129" t="e">
        <f>C16-SUM(D16:F16)</f>
        <v>#REF!</v>
      </c>
    </row>
    <row r="17" spans="1:12" s="4" customFormat="1" x14ac:dyDescent="0.2">
      <c r="A17" s="130"/>
      <c r="B17" s="109"/>
      <c r="C17" s="131" t="e">
        <f>C16/$C$25</f>
        <v>#REF!</v>
      </c>
      <c r="D17" s="132">
        <v>0.5</v>
      </c>
      <c r="E17" s="141">
        <v>0.5</v>
      </c>
      <c r="F17" s="128"/>
    </row>
    <row r="18" spans="1:12" s="138" customFormat="1" ht="8.25" x14ac:dyDescent="0.15">
      <c r="A18" s="133"/>
      <c r="B18" s="143"/>
      <c r="C18" s="144"/>
      <c r="D18" s="136"/>
      <c r="E18" s="137"/>
      <c r="F18" s="136"/>
    </row>
    <row r="19" spans="1:12" s="4" customFormat="1" x14ac:dyDescent="0.2">
      <c r="A19" s="123" t="s">
        <v>119</v>
      </c>
      <c r="B19" s="124" t="e">
        <f>#REF!</f>
        <v>#REF!</v>
      </c>
      <c r="C19" s="125" t="e">
        <f>#REF!</f>
        <v>#REF!</v>
      </c>
      <c r="D19" s="139" t="e">
        <f>ROUND($C19*D20,2)</f>
        <v>#REF!</v>
      </c>
      <c r="E19" s="140" t="e">
        <f>ROUND($C19*E20,2)</f>
        <v>#REF!</v>
      </c>
      <c r="F19" s="139" t="e">
        <f>ROUND($C19*F20,2)</f>
        <v>#REF!</v>
      </c>
      <c r="H19" s="129" t="e">
        <f>C19-SUM(D19:F19)</f>
        <v>#REF!</v>
      </c>
    </row>
    <row r="20" spans="1:12" s="4" customFormat="1" x14ac:dyDescent="0.2">
      <c r="A20" s="130"/>
      <c r="B20" s="109"/>
      <c r="C20" s="131" t="e">
        <f>C19/$C$25</f>
        <v>#REF!</v>
      </c>
      <c r="D20" s="132">
        <v>0.25</v>
      </c>
      <c r="E20" s="141">
        <v>0.35</v>
      </c>
      <c r="F20" s="132">
        <v>0.4</v>
      </c>
    </row>
    <row r="21" spans="1:12" s="138" customFormat="1" ht="8.25" x14ac:dyDescent="0.15">
      <c r="A21" s="133"/>
      <c r="B21" s="143"/>
      <c r="C21" s="144"/>
      <c r="D21" s="136"/>
      <c r="E21" s="137"/>
      <c r="F21" s="136"/>
    </row>
    <row r="22" spans="1:12" s="4" customFormat="1" x14ac:dyDescent="0.2">
      <c r="A22" s="123" t="s">
        <v>210</v>
      </c>
      <c r="B22" s="145" t="e">
        <f>#REF!</f>
        <v>#REF!</v>
      </c>
      <c r="C22" s="125" t="e">
        <f>#REF!</f>
        <v>#REF!</v>
      </c>
      <c r="D22" s="139"/>
      <c r="E22" s="140"/>
      <c r="F22" s="139" t="e">
        <f>ROUND($C22*F23,2)</f>
        <v>#REF!</v>
      </c>
      <c r="H22" s="129" t="e">
        <f>C22-SUM(D22:F22)</f>
        <v>#REF!</v>
      </c>
    </row>
    <row r="23" spans="1:12" s="4" customFormat="1" x14ac:dyDescent="0.2">
      <c r="A23" s="130"/>
      <c r="B23" s="109"/>
      <c r="C23" s="131" t="e">
        <f>C22/$C$25</f>
        <v>#REF!</v>
      </c>
      <c r="D23" s="128"/>
      <c r="E23" s="127"/>
      <c r="F23" s="132">
        <v>1</v>
      </c>
    </row>
    <row r="24" spans="1:12" s="138" customFormat="1" ht="8.25" x14ac:dyDescent="0.15">
      <c r="A24" s="133"/>
      <c r="B24" s="134"/>
      <c r="C24" s="135"/>
      <c r="D24" s="136"/>
      <c r="E24" s="137"/>
      <c r="F24" s="136"/>
    </row>
    <row r="25" spans="1:12" s="4" customFormat="1" x14ac:dyDescent="0.2">
      <c r="A25" s="182" t="s">
        <v>120</v>
      </c>
      <c r="B25" s="183"/>
      <c r="C25" s="125" t="e">
        <f>C10+C13+C19+C22+C16-0.01</f>
        <v>#REF!</v>
      </c>
      <c r="D25" s="128"/>
      <c r="E25" s="127"/>
      <c r="F25" s="128"/>
      <c r="L25" s="4">
        <f>D399/4</f>
        <v>0</v>
      </c>
    </row>
    <row r="26" spans="1:12" s="4" customFormat="1" x14ac:dyDescent="0.2">
      <c r="A26" s="182"/>
      <c r="B26" s="183"/>
      <c r="C26" s="131" t="e">
        <f>C25/$C$25</f>
        <v>#REF!</v>
      </c>
      <c r="D26" s="128"/>
      <c r="E26" s="146"/>
      <c r="F26" s="147"/>
      <c r="L26" s="4" t="e">
        <f>D34/4</f>
        <v>#REF!</v>
      </c>
    </row>
    <row r="27" spans="1:12" s="4" customFormat="1" x14ac:dyDescent="0.2">
      <c r="A27" s="148"/>
      <c r="B27" s="55"/>
      <c r="C27" s="149"/>
      <c r="D27" s="150"/>
      <c r="E27" s="149"/>
      <c r="F27" s="151"/>
    </row>
    <row r="28" spans="1:12" s="153" customFormat="1" x14ac:dyDescent="0.2">
      <c r="A28" s="184" t="s">
        <v>121</v>
      </c>
      <c r="B28" s="184"/>
      <c r="C28" s="184"/>
      <c r="D28" s="152" t="e">
        <f>SUM(D10,D13,D19,D22,D16)</f>
        <v>#REF!</v>
      </c>
      <c r="E28" s="152" t="e">
        <f>SUM(E10,E13,E19,E22,E16)</f>
        <v>#REF!</v>
      </c>
      <c r="F28" s="152" t="e">
        <f>SUM(F10,F13,F19,F22,F16)</f>
        <v>#REF!</v>
      </c>
    </row>
    <row r="29" spans="1:12" s="153" customFormat="1" ht="12" x14ac:dyDescent="0.2">
      <c r="A29" s="184"/>
      <c r="B29" s="184"/>
      <c r="C29" s="184"/>
      <c r="D29" s="154" t="e">
        <f>D28/$C$25</f>
        <v>#REF!</v>
      </c>
      <c r="E29" s="154" t="e">
        <f>E28/$C$25</f>
        <v>#REF!</v>
      </c>
      <c r="F29" s="154" t="e">
        <f>F28/$C$25</f>
        <v>#REF!</v>
      </c>
    </row>
    <row r="30" spans="1:12" s="4" customFormat="1" x14ac:dyDescent="0.2">
      <c r="A30" s="148"/>
      <c r="B30" s="55"/>
      <c r="C30" s="149"/>
      <c r="D30" s="122"/>
      <c r="E30" s="149"/>
      <c r="F30" s="155"/>
    </row>
    <row r="31" spans="1:12" s="153" customFormat="1" x14ac:dyDescent="0.2">
      <c r="A31" s="184" t="s">
        <v>122</v>
      </c>
      <c r="B31" s="184"/>
      <c r="C31" s="184"/>
      <c r="D31" s="152" t="e">
        <f>D28</f>
        <v>#REF!</v>
      </c>
      <c r="E31" s="152" t="e">
        <f>E28+D31</f>
        <v>#REF!</v>
      </c>
      <c r="F31" s="152" t="e">
        <f t="shared" ref="F31" si="0">F28+E31</f>
        <v>#REF!</v>
      </c>
    </row>
    <row r="32" spans="1:12" s="153" customFormat="1" ht="12" x14ac:dyDescent="0.2">
      <c r="A32" s="184"/>
      <c r="B32" s="184"/>
      <c r="C32" s="184"/>
      <c r="D32" s="154" t="e">
        <f>D31/$C$25</f>
        <v>#REF!</v>
      </c>
      <c r="E32" s="154" t="e">
        <f>E31/$C$25</f>
        <v>#REF!</v>
      </c>
      <c r="F32" s="154" t="e">
        <f>F31/$C$25</f>
        <v>#REF!</v>
      </c>
    </row>
    <row r="33" spans="1:9" s="153" customFormat="1" x14ac:dyDescent="0.2">
      <c r="A33" s="119"/>
      <c r="B33" s="116"/>
      <c r="C33" s="116"/>
      <c r="F33" s="156"/>
    </row>
    <row r="34" spans="1:9" s="157" customFormat="1" ht="12" x14ac:dyDescent="0.2">
      <c r="A34" s="184" t="s">
        <v>123</v>
      </c>
      <c r="B34" s="184"/>
      <c r="C34" s="184"/>
      <c r="D34" s="185" t="e">
        <f>SUM(D28:F28)-0.01</f>
        <v>#REF!</v>
      </c>
      <c r="E34" s="185"/>
      <c r="F34" s="185"/>
      <c r="H34" s="158">
        <f>[8]GERAL!R3816</f>
        <v>671750.23999999987</v>
      </c>
      <c r="I34" s="159" t="e">
        <f>D34-H34</f>
        <v>#REF!</v>
      </c>
    </row>
    <row r="37" spans="1:9" x14ac:dyDescent="0.2">
      <c r="C37" s="160" t="e">
        <f>C25/5</f>
        <v>#REF!</v>
      </c>
      <c r="D37" s="161" t="e">
        <f>D28-$I$37</f>
        <v>#REF!</v>
      </c>
      <c r="E37" s="161" t="e">
        <f>E28-$I$37</f>
        <v>#REF!</v>
      </c>
      <c r="F37" s="161" t="e">
        <f>F28-$I$37</f>
        <v>#REF!</v>
      </c>
      <c r="H37" s="159" t="s">
        <v>124</v>
      </c>
      <c r="I37" s="162">
        <f>H34/10</f>
        <v>67175.02399999999</v>
      </c>
    </row>
  </sheetData>
  <mergeCells count="10">
    <mergeCell ref="A25:B26"/>
    <mergeCell ref="A28:C29"/>
    <mergeCell ref="A31:C32"/>
    <mergeCell ref="A34:C34"/>
    <mergeCell ref="D34:F34"/>
    <mergeCell ref="A1:F1"/>
    <mergeCell ref="A7:A8"/>
    <mergeCell ref="B7:B8"/>
    <mergeCell ref="C7:C8"/>
    <mergeCell ref="D7:F7"/>
  </mergeCells>
  <printOptions horizontalCentered="1"/>
  <pageMargins left="0.39370078740157483" right="0.39370078740157483" top="1.3779527559055118" bottom="0.19685039370078741" header="0.39370078740157483" footer="0.39370078740157483"/>
  <pageSetup paperSize="9" scale="97" orientation="portrait" horizontalDpi="300" verticalDpi="300" r:id="rId1"/>
  <headerFooter>
    <oddHeader>&amp;C&amp;G</oddHeader>
    <oddFooter>&amp;R&amp;"Arial,Normal"&amp;8Pág. &amp;P de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C870A-5CDB-4F51-8CC8-DD5BAC634F98}">
  <sheetPr>
    <tabColor rgb="FF7030A0"/>
    <pageSetUpPr fitToPage="1"/>
  </sheetPr>
  <dimension ref="A1:E62"/>
  <sheetViews>
    <sheetView view="pageBreakPreview" zoomScaleSheetLayoutView="100" workbookViewId="0">
      <selection activeCell="E47" sqref="E47"/>
    </sheetView>
  </sheetViews>
  <sheetFormatPr defaultRowHeight="14.25" x14ac:dyDescent="0.2"/>
  <cols>
    <col min="1" max="1" width="75.7109375" style="38" customWidth="1"/>
    <col min="2" max="2" width="10.140625" style="40" bestFit="1" customWidth="1"/>
    <col min="3" max="3" width="12" style="40" customWidth="1"/>
    <col min="4" max="4" width="11.42578125" style="38" customWidth="1"/>
    <col min="5" max="5" width="62.5703125" style="38" customWidth="1"/>
    <col min="6" max="16384" width="9.140625" style="38"/>
  </cols>
  <sheetData>
    <row r="1" spans="1:5" s="5" customFormat="1" ht="6.75" customHeight="1" x14ac:dyDescent="0.2">
      <c r="B1" s="6"/>
      <c r="C1" s="6"/>
    </row>
    <row r="2" spans="1:5" s="5" customFormat="1" ht="18" x14ac:dyDescent="0.25">
      <c r="A2" s="191" t="s">
        <v>125</v>
      </c>
      <c r="B2" s="191"/>
      <c r="C2" s="191"/>
    </row>
    <row r="3" spans="1:5" s="7" customFormat="1" ht="11.25" x14ac:dyDescent="0.2">
      <c r="A3" s="8"/>
      <c r="B3" s="8"/>
      <c r="C3" s="8"/>
    </row>
    <row r="4" spans="1:5" s="5" customFormat="1" ht="15.75" x14ac:dyDescent="0.25">
      <c r="A4" s="192" t="s">
        <v>126</v>
      </c>
      <c r="B4" s="192"/>
      <c r="C4" s="192"/>
    </row>
    <row r="5" spans="1:5" s="5" customFormat="1" ht="12.75" x14ac:dyDescent="0.2">
      <c r="A5" s="9"/>
      <c r="B5" s="9"/>
      <c r="C5" s="9"/>
    </row>
    <row r="6" spans="1:5" s="10" customFormat="1" ht="30.75" customHeight="1" x14ac:dyDescent="0.25">
      <c r="A6" s="193" t="e">
        <f>#REF!</f>
        <v>#REF!</v>
      </c>
      <c r="B6" s="194"/>
      <c r="C6" s="194"/>
    </row>
    <row r="7" spans="1:5" s="10" customFormat="1" ht="15" x14ac:dyDescent="0.25">
      <c r="A7" s="195" t="e">
        <f>#REF!</f>
        <v>#REF!</v>
      </c>
      <c r="B7" s="194"/>
      <c r="C7" s="194"/>
    </row>
    <row r="8" spans="1:5" s="10" customFormat="1" ht="15" x14ac:dyDescent="0.2">
      <c r="A8" s="196" t="e">
        <f>#REF!</f>
        <v>#REF!</v>
      </c>
      <c r="B8" s="197"/>
      <c r="C8" s="197"/>
    </row>
    <row r="9" spans="1:5" s="5" customFormat="1" ht="12.75" x14ac:dyDescent="0.2">
      <c r="A9" s="11"/>
      <c r="B9" s="12"/>
      <c r="C9" s="12"/>
    </row>
    <row r="10" spans="1:5" s="5" customFormat="1" ht="22.5" customHeight="1" x14ac:dyDescent="0.25">
      <c r="A10" s="13" t="s">
        <v>67</v>
      </c>
      <c r="B10" s="14" t="s">
        <v>68</v>
      </c>
      <c r="C10" s="14" t="s">
        <v>69</v>
      </c>
      <c r="E10" s="15" t="s">
        <v>70</v>
      </c>
    </row>
    <row r="11" spans="1:5" s="5" customFormat="1" ht="15" x14ac:dyDescent="0.25">
      <c r="A11" s="16"/>
      <c r="B11" s="17"/>
      <c r="C11" s="17"/>
    </row>
    <row r="12" spans="1:5" s="5" customFormat="1" ht="15" x14ac:dyDescent="0.25">
      <c r="A12" s="18" t="s">
        <v>71</v>
      </c>
      <c r="B12" s="19" t="s">
        <v>72</v>
      </c>
      <c r="C12" s="20">
        <v>4.0099999999999997E-2</v>
      </c>
      <c r="D12" s="5" t="s">
        <v>73</v>
      </c>
      <c r="E12" s="21" t="s">
        <v>74</v>
      </c>
    </row>
    <row r="13" spans="1:5" s="5" customFormat="1" ht="15" x14ac:dyDescent="0.25">
      <c r="A13" s="18"/>
      <c r="B13" s="19"/>
      <c r="C13" s="22"/>
    </row>
    <row r="14" spans="1:5" s="5" customFormat="1" ht="15" x14ac:dyDescent="0.25">
      <c r="A14" s="18" t="s">
        <v>75</v>
      </c>
      <c r="B14" s="19" t="s">
        <v>76</v>
      </c>
      <c r="C14" s="20">
        <v>1.11E-2</v>
      </c>
      <c r="D14" s="5" t="s">
        <v>73</v>
      </c>
      <c r="E14" s="21" t="s">
        <v>77</v>
      </c>
    </row>
    <row r="15" spans="1:5" s="5" customFormat="1" ht="15" x14ac:dyDescent="0.25">
      <c r="A15" s="18"/>
      <c r="B15" s="19"/>
      <c r="C15" s="23"/>
    </row>
    <row r="16" spans="1:5" s="5" customFormat="1" ht="15" x14ac:dyDescent="0.25">
      <c r="A16" s="18" t="s">
        <v>78</v>
      </c>
      <c r="B16" s="19" t="s">
        <v>79</v>
      </c>
      <c r="C16" s="20">
        <v>5.5999999999999999E-3</v>
      </c>
      <c r="D16" s="5" t="s">
        <v>73</v>
      </c>
      <c r="E16" s="21" t="s">
        <v>80</v>
      </c>
    </row>
    <row r="17" spans="1:5" s="5" customFormat="1" ht="15" x14ac:dyDescent="0.25">
      <c r="A17" s="18"/>
      <c r="B17" s="19"/>
      <c r="C17" s="23"/>
    </row>
    <row r="18" spans="1:5" s="5" customFormat="1" ht="15" x14ac:dyDescent="0.25">
      <c r="A18" s="24" t="s">
        <v>81</v>
      </c>
      <c r="B18" s="25" t="s">
        <v>82</v>
      </c>
      <c r="C18" s="26">
        <v>4.0000000000000001E-3</v>
      </c>
      <c r="D18" s="5" t="s">
        <v>83</v>
      </c>
      <c r="E18" s="27" t="s">
        <v>84</v>
      </c>
    </row>
    <row r="19" spans="1:5" s="5" customFormat="1" ht="15" x14ac:dyDescent="0.25">
      <c r="A19" s="18"/>
      <c r="B19" s="19"/>
      <c r="C19" s="28"/>
    </row>
    <row r="20" spans="1:5" s="5" customFormat="1" ht="15" x14ac:dyDescent="0.25">
      <c r="A20" s="18" t="s">
        <v>85</v>
      </c>
      <c r="B20" s="19" t="s">
        <v>85</v>
      </c>
      <c r="C20" s="28">
        <v>0.03</v>
      </c>
    </row>
    <row r="21" spans="1:5" s="5" customFormat="1" ht="15" x14ac:dyDescent="0.25">
      <c r="A21" s="18" t="s">
        <v>86</v>
      </c>
      <c r="B21" s="19" t="s">
        <v>87</v>
      </c>
      <c r="C21" s="28">
        <v>0.02</v>
      </c>
      <c r="D21" s="29">
        <f>0.05*0.4</f>
        <v>2.0000000000000004E-2</v>
      </c>
    </row>
    <row r="22" spans="1:5" s="5" customFormat="1" ht="15" x14ac:dyDescent="0.25">
      <c r="A22" s="18" t="s">
        <v>88</v>
      </c>
      <c r="B22" s="19" t="s">
        <v>88</v>
      </c>
      <c r="C22" s="28">
        <v>6.4999999999999997E-3</v>
      </c>
    </row>
    <row r="23" spans="1:5" s="10" customFormat="1" ht="15" x14ac:dyDescent="0.25">
      <c r="A23" s="49" t="s">
        <v>89</v>
      </c>
      <c r="B23" s="50" t="s">
        <v>90</v>
      </c>
      <c r="C23" s="51">
        <v>4.4999999999999998E-2</v>
      </c>
      <c r="D23" s="10" t="s">
        <v>91</v>
      </c>
    </row>
    <row r="24" spans="1:5" s="5" customFormat="1" ht="15" x14ac:dyDescent="0.25">
      <c r="A24" s="18" t="s">
        <v>92</v>
      </c>
      <c r="B24" s="19" t="s">
        <v>93</v>
      </c>
      <c r="C24" s="20">
        <f>SUM(C20:C23)</f>
        <v>0.10150000000000001</v>
      </c>
    </row>
    <row r="25" spans="1:5" s="5" customFormat="1" ht="15" x14ac:dyDescent="0.25">
      <c r="A25" s="18"/>
      <c r="B25" s="19"/>
      <c r="C25" s="28"/>
    </row>
    <row r="26" spans="1:5" s="5" customFormat="1" ht="15" x14ac:dyDescent="0.25">
      <c r="A26" s="18" t="s">
        <v>94</v>
      </c>
      <c r="B26" s="19" t="s">
        <v>95</v>
      </c>
      <c r="C26" s="20">
        <v>6.6720000000000002E-2</v>
      </c>
      <c r="D26" s="5" t="s">
        <v>96</v>
      </c>
      <c r="E26" s="21" t="s">
        <v>97</v>
      </c>
    </row>
    <row r="27" spans="1:5" s="5" customFormat="1" ht="15" x14ac:dyDescent="0.25">
      <c r="A27" s="16"/>
      <c r="B27" s="17"/>
      <c r="C27" s="30"/>
    </row>
    <row r="28" spans="1:5" s="5" customFormat="1" ht="15" x14ac:dyDescent="0.25">
      <c r="A28" s="31" t="s">
        <v>98</v>
      </c>
      <c r="B28" s="32"/>
      <c r="C28" s="20">
        <f>ROUND((((1+C12+C18+C16)*(1+C14)*(1+C26))/(1-C24))-1,4)</f>
        <v>0.2601</v>
      </c>
      <c r="D28" s="3" t="s">
        <v>99</v>
      </c>
    </row>
    <row r="29" spans="1:5" s="5" customFormat="1" ht="12.75" x14ac:dyDescent="0.2">
      <c r="B29" s="6"/>
      <c r="C29" s="33"/>
      <c r="E29" s="21" t="s">
        <v>100</v>
      </c>
    </row>
    <row r="30" spans="1:5" s="5" customFormat="1" ht="12.75" x14ac:dyDescent="0.2">
      <c r="B30" s="6"/>
      <c r="C30" s="6"/>
    </row>
    <row r="31" spans="1:5" s="5" customFormat="1" ht="12.75" x14ac:dyDescent="0.2">
      <c r="B31" s="6"/>
      <c r="C31" s="6"/>
    </row>
    <row r="32" spans="1:5" s="5" customFormat="1" ht="15" x14ac:dyDescent="0.2">
      <c r="A32" s="34" t="s">
        <v>101</v>
      </c>
      <c r="B32" s="6"/>
      <c r="C32" s="6"/>
    </row>
    <row r="33" spans="1:5" x14ac:dyDescent="0.2">
      <c r="A33" s="35"/>
      <c r="B33" s="36"/>
      <c r="C33" s="37"/>
    </row>
    <row r="34" spans="1:5" x14ac:dyDescent="0.2">
      <c r="A34" s="39"/>
      <c r="C34" s="41"/>
    </row>
    <row r="35" spans="1:5" x14ac:dyDescent="0.2">
      <c r="A35" s="39"/>
      <c r="C35" s="41"/>
    </row>
    <row r="36" spans="1:5" x14ac:dyDescent="0.2">
      <c r="A36" s="39"/>
      <c r="C36" s="41"/>
    </row>
    <row r="37" spans="1:5" x14ac:dyDescent="0.2">
      <c r="A37" s="39"/>
      <c r="C37" s="41"/>
    </row>
    <row r="38" spans="1:5" x14ac:dyDescent="0.2">
      <c r="A38" s="42"/>
      <c r="B38" s="43"/>
      <c r="C38" s="44"/>
    </row>
    <row r="39" spans="1:5" ht="15" x14ac:dyDescent="0.25">
      <c r="A39" s="45"/>
    </row>
    <row r="40" spans="1:5" ht="15" x14ac:dyDescent="0.25">
      <c r="A40" s="45" t="s">
        <v>102</v>
      </c>
    </row>
    <row r="41" spans="1:5" s="46" customFormat="1" x14ac:dyDescent="0.2">
      <c r="A41" s="198" t="s">
        <v>103</v>
      </c>
      <c r="B41" s="198"/>
      <c r="C41" s="198"/>
    </row>
    <row r="42" spans="1:5" s="46" customFormat="1" ht="59.25" customHeight="1" x14ac:dyDescent="0.2">
      <c r="A42" s="186" t="s">
        <v>153</v>
      </c>
      <c r="B42" s="186"/>
      <c r="C42" s="186"/>
    </row>
    <row r="43" spans="1:5" s="46" customFormat="1" ht="59.25" customHeight="1" x14ac:dyDescent="0.2">
      <c r="A43" s="186" t="s">
        <v>258</v>
      </c>
      <c r="B43" s="186"/>
      <c r="C43" s="186"/>
    </row>
    <row r="44" spans="1:5" s="46" customFormat="1" ht="81.75" customHeight="1" x14ac:dyDescent="0.2">
      <c r="A44" s="186"/>
      <c r="B44" s="186"/>
      <c r="C44" s="186"/>
    </row>
    <row r="45" spans="1:5" s="47" customFormat="1" ht="98.25" hidden="1" customHeight="1" x14ac:dyDescent="0.2">
      <c r="A45" s="187" t="s">
        <v>104</v>
      </c>
      <c r="B45" s="187"/>
      <c r="C45" s="187"/>
      <c r="E45" s="48" t="s">
        <v>105</v>
      </c>
    </row>
    <row r="47" spans="1:5" x14ac:dyDescent="0.2">
      <c r="A47" s="38" t="s">
        <v>106</v>
      </c>
    </row>
    <row r="48" spans="1:5" ht="135" customHeight="1" x14ac:dyDescent="0.2">
      <c r="A48" s="188" t="s">
        <v>107</v>
      </c>
      <c r="B48" s="189"/>
      <c r="C48" s="190"/>
    </row>
    <row r="60" spans="1:3" s="5" customFormat="1" ht="12.75" x14ac:dyDescent="0.2">
      <c r="B60" s="6"/>
      <c r="C60" s="6"/>
    </row>
    <row r="61" spans="1:3" s="5" customFormat="1" ht="12.75" x14ac:dyDescent="0.2">
      <c r="B61" s="6"/>
      <c r="C61" s="6"/>
    </row>
    <row r="62" spans="1:3" x14ac:dyDescent="0.2">
      <c r="A62" s="38" t="s">
        <v>108</v>
      </c>
    </row>
  </sheetData>
  <mergeCells count="11">
    <mergeCell ref="A44:C44"/>
    <mergeCell ref="A45:C45"/>
    <mergeCell ref="A48:C48"/>
    <mergeCell ref="A2:C2"/>
    <mergeCell ref="A4:C4"/>
    <mergeCell ref="A6:C6"/>
    <mergeCell ref="A7:C7"/>
    <mergeCell ref="A8:C8"/>
    <mergeCell ref="A41:C41"/>
    <mergeCell ref="A42:C42"/>
    <mergeCell ref="A43:C43"/>
  </mergeCells>
  <printOptions horizontalCentered="1"/>
  <pageMargins left="0.59055118110236227" right="0.59055118110236227" top="1.3779527559055118" bottom="0.78740157480314965" header="0.39370078740157483" footer="0.39370078740157483"/>
  <pageSetup paperSize="9" scale="87" orientation="portrait" horizontalDpi="300" verticalDpi="300" r:id="rId1"/>
  <headerFooter>
    <oddHeader>&amp;C&amp;G</oddHead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Equation.3" shapeId="3073" r:id="rId5">
          <objectPr defaultSize="0" autoPict="0" r:id="rId6">
            <anchor moveWithCells="1" sizeWithCells="1">
              <from>
                <xdr:col>0</xdr:col>
                <xdr:colOff>38100</xdr:colOff>
                <xdr:row>33</xdr:row>
                <xdr:rowOff>0</xdr:rowOff>
              </from>
              <to>
                <xdr:col>0</xdr:col>
                <xdr:colOff>4667250</xdr:colOff>
                <xdr:row>37</xdr:row>
                <xdr:rowOff>9525</xdr:rowOff>
              </to>
            </anchor>
          </objectPr>
        </oleObject>
      </mc:Choice>
      <mc:Fallback>
        <oleObject progId="Equation.3" shapeId="3073" r:id="rId5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>
    <tabColor theme="9" tint="0.79998168889431442"/>
  </sheetPr>
  <dimension ref="D4:J18"/>
  <sheetViews>
    <sheetView workbookViewId="0">
      <selection activeCell="J18" sqref="J18"/>
    </sheetView>
  </sheetViews>
  <sheetFormatPr defaultRowHeight="15" x14ac:dyDescent="0.25"/>
  <sheetData>
    <row r="4" spans="4:6" x14ac:dyDescent="0.25">
      <c r="E4" t="s">
        <v>26</v>
      </c>
    </row>
    <row r="5" spans="4:6" x14ac:dyDescent="0.25">
      <c r="E5" t="s">
        <v>28</v>
      </c>
      <c r="F5" t="s">
        <v>29</v>
      </c>
    </row>
    <row r="6" spans="4:6" x14ac:dyDescent="0.25">
      <c r="D6" s="1" t="s">
        <v>27</v>
      </c>
      <c r="E6">
        <v>1</v>
      </c>
      <c r="F6" s="2">
        <v>319.2</v>
      </c>
    </row>
    <row r="7" spans="4:6" x14ac:dyDescent="0.25">
      <c r="E7">
        <v>2</v>
      </c>
      <c r="F7" s="2">
        <v>319.38</v>
      </c>
    </row>
    <row r="8" spans="4:6" x14ac:dyDescent="0.25">
      <c r="E8">
        <v>3</v>
      </c>
      <c r="F8" s="2">
        <f>F7+0.18</f>
        <v>319.56</v>
      </c>
    </row>
    <row r="9" spans="4:6" x14ac:dyDescent="0.25">
      <c r="E9">
        <v>4</v>
      </c>
      <c r="F9" s="2">
        <f t="shared" ref="F9:F16" si="0">F8+0.18</f>
        <v>319.74</v>
      </c>
    </row>
    <row r="10" spans="4:6" x14ac:dyDescent="0.25">
      <c r="E10">
        <v>5</v>
      </c>
      <c r="F10" s="2">
        <f t="shared" si="0"/>
        <v>319.92</v>
      </c>
    </row>
    <row r="11" spans="4:6" x14ac:dyDescent="0.25">
      <c r="E11">
        <v>6</v>
      </c>
      <c r="F11" s="2">
        <f t="shared" si="0"/>
        <v>320.10000000000002</v>
      </c>
    </row>
    <row r="12" spans="4:6" x14ac:dyDescent="0.25">
      <c r="E12">
        <v>7</v>
      </c>
      <c r="F12" s="2">
        <f t="shared" si="0"/>
        <v>320.28000000000003</v>
      </c>
    </row>
    <row r="13" spans="4:6" x14ac:dyDescent="0.25">
      <c r="E13">
        <v>8</v>
      </c>
      <c r="F13" s="2">
        <f t="shared" si="0"/>
        <v>320.46000000000004</v>
      </c>
    </row>
    <row r="14" spans="4:6" x14ac:dyDescent="0.25">
      <c r="E14">
        <v>9</v>
      </c>
      <c r="F14" s="2">
        <f t="shared" si="0"/>
        <v>320.64000000000004</v>
      </c>
    </row>
    <row r="15" spans="4:6" x14ac:dyDescent="0.25">
      <c r="E15">
        <v>10</v>
      </c>
      <c r="F15" s="2">
        <f t="shared" si="0"/>
        <v>320.82000000000005</v>
      </c>
    </row>
    <row r="16" spans="4:6" x14ac:dyDescent="0.25">
      <c r="E16" s="1" t="s">
        <v>30</v>
      </c>
      <c r="F16" s="2">
        <f t="shared" si="0"/>
        <v>321.00000000000006</v>
      </c>
    </row>
    <row r="18" spans="5:10" x14ac:dyDescent="0.25">
      <c r="E18" s="1" t="s">
        <v>31</v>
      </c>
      <c r="H18">
        <v>1</v>
      </c>
      <c r="J18" s="2">
        <f>1/5</f>
        <v>0.2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5</vt:i4>
      </vt:variant>
    </vt:vector>
  </HeadingPairs>
  <TitlesOfParts>
    <vt:vector size="9" baseType="lpstr">
      <vt:lpstr>ORÇAMENTO</vt:lpstr>
      <vt:lpstr>CRONOGRAMA</vt:lpstr>
      <vt:lpstr>COMP_BDI</vt:lpstr>
      <vt:lpstr>cotas dos espelhos das escadas</vt:lpstr>
      <vt:lpstr>COMP_BDI!Area_de_impressao</vt:lpstr>
      <vt:lpstr>CRONOGRAMA!Area_de_impressao</vt:lpstr>
      <vt:lpstr>ORÇAMENTO!Area_de_impressao</vt:lpstr>
      <vt:lpstr>CRONOGRAMA!Titulos_de_impressao</vt:lpstr>
      <vt:lpstr>ORÇAMENTO!Titulos_de_impressao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2024-08-22T12:01:47Z</dcterms:modified>
</cp:coreProperties>
</file>